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 (MVA)\régidrive\05.21\"/>
    </mc:Choice>
  </mc:AlternateContent>
  <xr:revisionPtr revIDLastSave="0" documentId="13_ncr:1_{F3724170-BEDE-4BD1-AF23-869B21A88AF6}" xr6:coauthVersionLast="43" xr6:coauthVersionMax="43" xr10:uidLastSave="{00000000-0000-0000-0000-000000000000}"/>
  <bookViews>
    <workbookView xWindow="384" yWindow="384" windowWidth="17280" windowHeight="9072" xr2:uid="{00000000-000D-0000-FFFF-FFFF00000000}"/>
  </bookViews>
  <sheets>
    <sheet name="kontroll" sheetId="4" r:id="rId1"/>
    <sheet name="MÁK adatok" sheetId="2" r:id="rId2"/>
    <sheet name="copypaste-irtáshoz" sheetId="3" r:id="rId3"/>
  </sheets>
  <externalReferences>
    <externalReference r:id="rId4"/>
  </externalReferences>
  <definedNames>
    <definedName name="a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B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BB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BBBBBBBBBB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Bhhh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Bkkk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ash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CCCCCCCCc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CCCCCCCCCCCc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k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3" l="1"/>
  <c r="B24" i="3"/>
  <c r="B23" i="3"/>
  <c r="B22" i="3"/>
  <c r="B21" i="3"/>
  <c r="B20" i="3"/>
  <c r="B19" i="3"/>
  <c r="K1" i="2"/>
  <c r="J1" i="2"/>
  <c r="I1" i="2"/>
  <c r="H1" i="2"/>
  <c r="F1" i="2"/>
  <c r="E1" i="2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F120" i="4"/>
  <c r="D118" i="4"/>
  <c r="D117" i="4"/>
  <c r="D116" i="4"/>
  <c r="D115" i="4"/>
  <c r="F114" i="4"/>
  <c r="D113" i="4"/>
  <c r="D112" i="4"/>
  <c r="F111" i="4"/>
  <c r="D110" i="4"/>
  <c r="D109" i="4"/>
  <c r="E101" i="4"/>
  <c r="E100" i="4"/>
  <c r="B151" i="3"/>
  <c r="B150" i="3"/>
  <c r="B149" i="3"/>
  <c r="B148" i="3"/>
  <c r="D86" i="4"/>
  <c r="D84" i="4"/>
  <c r="P1" i="2"/>
  <c r="O1" i="2"/>
  <c r="E81" i="4"/>
  <c r="F108" i="4"/>
  <c r="D107" i="4"/>
  <c r="D106" i="4"/>
  <c r="F62" i="4"/>
  <c r="F61" i="4"/>
  <c r="F60" i="4"/>
  <c r="F59" i="4"/>
  <c r="F58" i="4"/>
  <c r="F57" i="4"/>
  <c r="F56" i="4"/>
  <c r="F55" i="4"/>
  <c r="F54" i="4"/>
  <c r="F53" i="4"/>
  <c r="F52" i="4"/>
  <c r="F51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F105" i="4"/>
  <c r="D104" i="4"/>
  <c r="D103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E86" i="4"/>
  <c r="E85" i="4"/>
  <c r="D85" i="4"/>
  <c r="E84" i="4"/>
  <c r="E83" i="4"/>
  <c r="E82" i="4"/>
  <c r="E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E65" i="4"/>
  <c r="F50" i="4"/>
  <c r="F49" i="4"/>
  <c r="F48" i="4"/>
  <c r="F47" i="4"/>
  <c r="F46" i="4"/>
  <c r="F45" i="4"/>
  <c r="F44" i="4"/>
  <c r="F43" i="4"/>
  <c r="F42" i="4"/>
  <c r="F41" i="4"/>
  <c r="F40" i="4"/>
  <c r="F39" i="4"/>
  <c r="B146" i="3"/>
  <c r="B145" i="3"/>
  <c r="B144" i="3"/>
  <c r="E21" i="4"/>
  <c r="D101" i="4"/>
  <c r="D100" i="4"/>
  <c r="D82" i="4"/>
  <c r="D81" i="4"/>
  <c r="D80" i="4"/>
  <c r="D50" i="4"/>
  <c r="D49" i="4"/>
  <c r="D48" i="4"/>
  <c r="D47" i="4"/>
  <c r="D46" i="4"/>
  <c r="D45" i="4"/>
  <c r="D44" i="4"/>
  <c r="D43" i="4"/>
  <c r="D42" i="4"/>
  <c r="D41" i="4"/>
  <c r="D40" i="4"/>
  <c r="D39" i="4"/>
  <c r="F35" i="4"/>
  <c r="F34" i="4"/>
  <c r="F33" i="4"/>
  <c r="F32" i="4"/>
  <c r="F31" i="4"/>
  <c r="F30" i="4"/>
  <c r="F29" i="4"/>
  <c r="F28" i="4"/>
  <c r="F27" i="4"/>
  <c r="F26" i="4"/>
  <c r="F25" i="4"/>
  <c r="F24" i="4"/>
  <c r="E20" i="4"/>
  <c r="G20" i="4" s="1"/>
  <c r="N1" i="2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M1" i="2"/>
  <c r="L1" i="2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F36" i="4"/>
  <c r="E36" i="4"/>
  <c r="D36" i="4"/>
  <c r="E22" i="4"/>
  <c r="E11" i="4"/>
  <c r="D11" i="4"/>
  <c r="B16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1" i="3"/>
  <c r="C2" i="4"/>
  <c r="E9" i="4"/>
  <c r="G118" i="4" l="1"/>
  <c r="G117" i="4"/>
  <c r="G116" i="4"/>
  <c r="G115" i="4"/>
  <c r="E112" i="4"/>
  <c r="G112" i="4" s="1"/>
  <c r="E109" i="4"/>
  <c r="E106" i="4"/>
  <c r="E103" i="4"/>
  <c r="G99" i="4"/>
  <c r="G82" i="4"/>
  <c r="G79" i="4"/>
  <c r="F79" i="4"/>
  <c r="G78" i="4"/>
  <c r="F78" i="4"/>
  <c r="G77" i="4"/>
  <c r="F77" i="4"/>
  <c r="G76" i="4"/>
  <c r="F76" i="4"/>
  <c r="G75" i="4"/>
  <c r="F75" i="4"/>
  <c r="G74" i="4"/>
  <c r="F74" i="4"/>
  <c r="G73" i="4"/>
  <c r="F73" i="4"/>
  <c r="G72" i="4"/>
  <c r="F72" i="4"/>
  <c r="G71" i="4"/>
  <c r="F71" i="4"/>
  <c r="G70" i="4"/>
  <c r="F70" i="4"/>
  <c r="G69" i="4"/>
  <c r="F69" i="4"/>
  <c r="G68" i="4"/>
  <c r="F68" i="4"/>
  <c r="G67" i="4"/>
  <c r="F67" i="4"/>
  <c r="G65" i="4"/>
  <c r="E50" i="4"/>
  <c r="G49" i="4"/>
  <c r="E49" i="4"/>
  <c r="E48" i="4"/>
  <c r="G47" i="4"/>
  <c r="E47" i="4"/>
  <c r="G46" i="4"/>
  <c r="E46" i="4"/>
  <c r="E45" i="4"/>
  <c r="G44" i="4"/>
  <c r="E44" i="4"/>
  <c r="G43" i="4"/>
  <c r="E43" i="4"/>
  <c r="E42" i="4"/>
  <c r="G41" i="4"/>
  <c r="E41" i="4"/>
  <c r="E40" i="4"/>
  <c r="D37" i="4"/>
  <c r="E35" i="4"/>
  <c r="D35" i="4" s="1"/>
  <c r="E34" i="4"/>
  <c r="D34" i="4" s="1"/>
  <c r="E33" i="4"/>
  <c r="D33" i="4" s="1"/>
  <c r="E32" i="4"/>
  <c r="D32" i="4" s="1"/>
  <c r="E31" i="4"/>
  <c r="D31" i="4" s="1"/>
  <c r="E30" i="4"/>
  <c r="D30" i="4" s="1"/>
  <c r="E29" i="4"/>
  <c r="D29" i="4" s="1"/>
  <c r="E28" i="4"/>
  <c r="D28" i="4" s="1"/>
  <c r="E27" i="4"/>
  <c r="D27" i="4" s="1"/>
  <c r="E26" i="4"/>
  <c r="D26" i="4" s="1"/>
  <c r="E25" i="4"/>
  <c r="D25" i="4" s="1"/>
  <c r="E24" i="4"/>
  <c r="D24" i="4" s="1"/>
  <c r="G21" i="4"/>
  <c r="D119" i="4"/>
  <c r="F119" i="4" s="1"/>
  <c r="G119" i="4" s="1"/>
  <c r="G9" i="4"/>
  <c r="E39" i="4" l="1"/>
  <c r="G40" i="4"/>
  <c r="G45" i="4"/>
  <c r="G50" i="4"/>
  <c r="G80" i="4"/>
  <c r="G84" i="4"/>
  <c r="G86" i="4"/>
  <c r="G100" i="4"/>
  <c r="F22" i="4"/>
  <c r="G22" i="4" s="1"/>
  <c r="G39" i="4"/>
  <c r="G42" i="4"/>
  <c r="G48" i="4"/>
  <c r="G81" i="4"/>
  <c r="G101" i="4"/>
  <c r="G103" i="4"/>
  <c r="G106" i="4"/>
  <c r="G109" i="4"/>
  <c r="D22" i="4"/>
  <c r="G120" i="4"/>
  <c r="F37" i="4"/>
</calcChain>
</file>

<file path=xl/sharedStrings.xml><?xml version="1.0" encoding="utf-8"?>
<sst xmlns="http://schemas.openxmlformats.org/spreadsheetml/2006/main" count="538" uniqueCount="484">
  <si>
    <t xml:space="preserve">Vállalkozás bemutatása:
-	a választott jogi formához megfelelő nyilvántartási formát választott- e </t>
  </si>
  <si>
    <t>KATA esetén a szükséges bevétel ellenőrzése:</t>
  </si>
  <si>
    <t>5.0</t>
  </si>
  <si>
    <t>kettős könyvvitelt vezető</t>
  </si>
  <si>
    <t>mátrix  fkeres sel</t>
  </si>
  <si>
    <t>x</t>
  </si>
  <si>
    <t>MEGFELELŐ -  bázisadat</t>
  </si>
  <si>
    <t>ÜT-ben szereplő</t>
  </si>
  <si>
    <t>ÜT-ben szereplő - összehasonlítandó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</si>
  <si>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</si>
  <si>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</si>
  <si>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</si>
  <si>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</si>
  <si>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</si>
  <si>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</si>
  <si>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</si>
  <si>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</si>
  <si>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</si>
  <si>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</si>
  <si>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</si>
  <si>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</si>
  <si>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1.</t>
  </si>
  <si>
    <t>2.</t>
  </si>
  <si>
    <t>3.</t>
  </si>
  <si>
    <t>4.</t>
  </si>
  <si>
    <t>5.</t>
  </si>
  <si>
    <t>9.</t>
  </si>
  <si>
    <t>6.</t>
  </si>
  <si>
    <t>be kell másolni kézzel a kezdésre vonatkozó eltérés hibaüzenetét</t>
  </si>
  <si>
    <t>7.</t>
  </si>
  <si>
    <t>CF 1. év hónapjai</t>
  </si>
  <si>
    <t>Bevételi Terv 1. év hónapjai</t>
  </si>
  <si>
    <t>8.</t>
  </si>
  <si>
    <t>10.</t>
  </si>
  <si>
    <t>VISSZAJELZÉS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</si>
  <si>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</si>
  <si>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</si>
  <si>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</si>
  <si>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</si>
  <si>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</si>
  <si>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</si>
  <si>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</si>
  <si>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</si>
  <si>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</si>
  <si>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</si>
  <si>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</si>
  <si>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</si>
  <si>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</si>
  <si>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</si>
  <si>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</si>
  <si>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</si>
  <si>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</si>
  <si>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</si>
  <si>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</si>
  <si>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</si>
  <si>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</si>
  <si>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bevétel</t>
  </si>
  <si>
    <t>bérköltség * 1,666</t>
  </si>
  <si>
    <t>CF1</t>
  </si>
  <si>
    <t>CF2</t>
  </si>
  <si>
    <t>be kell másolni kézzel, ha két üzenet van akkor nincs összhang</t>
  </si>
  <si>
    <t>CF3</t>
  </si>
  <si>
    <t>CF4</t>
  </si>
  <si>
    <t>KISOSZ</t>
  </si>
  <si>
    <t xml:space="preserve">                                                                                                                                                                                             </t>
  </si>
  <si>
    <t>A vállalkozó bemutatása</t>
  </si>
  <si>
    <t>A tervezett vállalkozás működési jellemzői</t>
  </si>
  <si>
    <t>Pénzügyi tervezés</t>
  </si>
  <si>
    <t>Verziószám ellenőrzése:</t>
  </si>
  <si>
    <t>Kötelező nyilvánosság jelölésének ellenőrzése:</t>
  </si>
  <si>
    <t>Bevételi Terv ütemezés - CF ütemezés összhang vizsgálata:</t>
  </si>
  <si>
    <t>Bevételi Terv  - rögzített támogatási összeg vizsgálata</t>
  </si>
  <si>
    <t>Záró pénzügyi egyenleg negatív-e - vizsgálat:</t>
  </si>
  <si>
    <t>Bevételi Terv támogatási összeg - CF ütemezés támogatási összeg - összhang vizsgálata:</t>
  </si>
  <si>
    <t>Ráfordítási Terv bérköltség - CF ütemezés bérköltség - összhang vizsgálata:</t>
  </si>
  <si>
    <t>kézzel kell ellenőrizni</t>
  </si>
  <si>
    <t>Bevételi Terv bevétel - CF ütemezés bevétel - összhang vizsgálata: 3. év</t>
  </si>
  <si>
    <t>Bevételi Terv bevétel - CF ütemezés bevétel - összhang vizsgálata: 4. év</t>
  </si>
  <si>
    <t>Csatolt xlsx - pdf és fedlap időbélyeg megegyezik</t>
  </si>
  <si>
    <t>Fedlap . AVGH azonosító</t>
  </si>
  <si>
    <t>Fedlap - 2 tanú</t>
  </si>
  <si>
    <t>vÜT fedlap postai feladást online jelezte-e igen/nem - időpont ha igen</t>
  </si>
  <si>
    <t>vÜT fedlap postán beérkezett - időpont</t>
  </si>
  <si>
    <t>Eredménykimutatás kitöltésének vizsgálata:</t>
  </si>
  <si>
    <t>Cash-Flow-ban pontosan tervezte-e a támogatási összeget:</t>
  </si>
  <si>
    <t>Bevételi Terv bevétel - CF 2. év ütemezés bevétel - összhang vizsgálata:</t>
  </si>
  <si>
    <t>Bevételi Terv bevétel - CF 1. év ütemezés bevétel - összhang vizsgálata:</t>
  </si>
  <si>
    <t>Saját ütemezés:</t>
  </si>
  <si>
    <t>vÜT jóváhagyás:</t>
  </si>
  <si>
    <t>vállalkozás létrehozás: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</si>
  <si>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</si>
  <si>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</si>
  <si>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</si>
  <si>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</si>
  <si>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</si>
  <si>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</si>
  <si>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</si>
  <si>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</si>
  <si>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</si>
  <si>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</si>
  <si>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</si>
  <si>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</si>
  <si>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</si>
  <si>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</si>
  <si>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</si>
  <si>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</si>
  <si>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</si>
  <si>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</si>
  <si>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</si>
  <si>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</si>
  <si>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</si>
  <si>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</si>
  <si>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</si>
  <si>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</si>
  <si>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</si>
  <si>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</si>
  <si>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</si>
  <si>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</si>
  <si>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</si>
  <si>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</si>
  <si>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</si>
  <si>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</si>
  <si>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</si>
  <si>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</si>
  <si>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</si>
  <si>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</si>
  <si>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</si>
  <si>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</si>
  <si>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</si>
  <si>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</si>
  <si>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</si>
  <si>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</si>
  <si>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</si>
  <si>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</si>
  <si>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</si>
  <si>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</si>
  <si>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</si>
  <si>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</si>
  <si>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</si>
  <si>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</si>
  <si>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</si>
  <si>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</si>
  <si>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</si>
  <si>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</si>
  <si>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</si>
  <si>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</si>
  <si>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</si>
  <si>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</si>
  <si>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</si>
  <si>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</si>
  <si>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</si>
  <si>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</si>
  <si>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</si>
  <si>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</si>
  <si>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</si>
  <si>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</si>
  <si>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</si>
  <si>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</si>
  <si>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</si>
  <si>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</si>
  <si>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</si>
  <si>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</si>
  <si>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</si>
  <si>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</si>
  <si>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</si>
  <si>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</si>
  <si>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</si>
  <si>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</si>
  <si>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</si>
  <si>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</si>
  <si>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</si>
  <si>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</si>
  <si>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</si>
  <si>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</si>
  <si>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</si>
  <si>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</si>
  <si>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</si>
  <si>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</si>
  <si>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</si>
  <si>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</si>
  <si>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</si>
  <si>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</si>
  <si>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</si>
  <si>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</si>
  <si>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</si>
  <si>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</si>
  <si>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</si>
  <si>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</si>
  <si>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</si>
  <si>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</si>
  <si>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</si>
  <si>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</si>
  <si>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</si>
  <si>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</si>
  <si>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</si>
  <si>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</si>
  <si>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</si>
  <si>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</si>
  <si>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</si>
  <si>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</si>
  <si>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</si>
  <si>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</si>
  <si>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</si>
  <si>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</si>
  <si>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</si>
  <si>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</si>
  <si>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</si>
  <si>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</si>
  <si>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</si>
  <si>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</si>
  <si>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</si>
  <si>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</si>
  <si>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</si>
  <si>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</si>
  <si>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</si>
  <si>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</si>
  <si>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</si>
  <si>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</si>
  <si>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</si>
  <si>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</si>
  <si>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</si>
  <si>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</si>
  <si>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</si>
  <si>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</si>
  <si>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</si>
  <si>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</si>
  <si>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</si>
  <si>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</si>
  <si>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</si>
  <si>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</si>
  <si>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</si>
  <si>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</si>
  <si>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</si>
  <si>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</si>
  <si>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</si>
  <si>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</si>
  <si>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</si>
  <si>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</si>
  <si>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</si>
  <si>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</si>
  <si>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</si>
  <si>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</si>
  <si>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</si>
  <si>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</si>
  <si>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</si>
  <si>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</si>
  <si>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</si>
  <si>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</si>
  <si>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</si>
  <si>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</si>
  <si>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</si>
  <si>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</si>
  <si>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</si>
  <si>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</si>
  <si>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</si>
  <si>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</si>
  <si>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</si>
  <si>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</si>
  <si>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</si>
  <si>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</si>
  <si>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</si>
  <si>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</si>
  <si>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</si>
  <si>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</si>
  <si>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</si>
  <si>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</si>
  <si>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</si>
  <si>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</si>
  <si>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</si>
  <si>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</si>
  <si>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</si>
  <si>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</si>
  <si>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</si>
  <si>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</si>
  <si>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</si>
  <si>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</si>
  <si>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</si>
  <si>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</si>
  <si>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</si>
  <si>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</si>
  <si>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</si>
  <si>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</si>
  <si>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</si>
  <si>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</si>
  <si>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</si>
  <si>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</si>
  <si>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</si>
  <si>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</si>
  <si>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</si>
  <si>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</si>
  <si>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</si>
  <si>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</si>
  <si>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</si>
  <si>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</si>
  <si>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</si>
  <si>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</si>
  <si>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</si>
  <si>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</si>
  <si>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</si>
  <si>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</si>
  <si>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</si>
  <si>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</si>
  <si>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</si>
  <si>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</si>
  <si>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</si>
  <si>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</si>
  <si>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</si>
  <si>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</si>
  <si>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</si>
  <si>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</si>
  <si>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</si>
  <si>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</si>
  <si>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</si>
  <si>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</si>
  <si>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</si>
  <si>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</si>
  <si>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</si>
  <si>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</si>
  <si>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</si>
  <si>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</si>
  <si>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</si>
  <si>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</si>
  <si>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</si>
  <si>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</si>
  <si>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</si>
  <si>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</si>
  <si>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</si>
  <si>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</si>
  <si>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</si>
  <si>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</si>
  <si>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</si>
  <si>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</si>
  <si>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</si>
  <si>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</si>
  <si>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</si>
  <si>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</si>
  <si>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</si>
  <si>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</si>
  <si>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</si>
  <si>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</si>
  <si>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</si>
  <si>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</si>
  <si>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</si>
  <si>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</si>
  <si>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</si>
  <si>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</si>
  <si>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</si>
  <si>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</si>
  <si>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</si>
  <si>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</si>
  <si>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</si>
  <si>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</si>
  <si>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</si>
  <si>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</si>
  <si>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</si>
  <si>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</si>
  <si>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</si>
  <si>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</si>
  <si>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</si>
  <si>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</si>
  <si>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</si>
  <si>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</si>
  <si>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</si>
  <si>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</si>
  <si>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</si>
  <si>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</si>
  <si>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</si>
  <si>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</si>
  <si>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</si>
  <si>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</si>
  <si>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</si>
  <si>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</si>
  <si>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</si>
  <si>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</si>
  <si>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</si>
  <si>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</si>
  <si>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</si>
  <si>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</si>
  <si>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</si>
  <si>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</si>
  <si>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</si>
  <si>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</si>
  <si>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</si>
  <si>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</si>
  <si>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</si>
  <si>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</si>
  <si>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</si>
  <si>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</si>
  <si>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</si>
  <si>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</si>
  <si>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</si>
  <si>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</si>
  <si>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</si>
  <si>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</si>
  <si>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</si>
  <si>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</si>
  <si>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</si>
  <si>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</si>
  <si>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</si>
  <si>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</si>
  <si>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</si>
  <si>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</si>
  <si>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</si>
  <si>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</si>
  <si>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</si>
  <si>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</si>
  <si>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</si>
  <si>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</si>
  <si>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</si>
  <si>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</si>
  <si>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</si>
  <si>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</si>
  <si>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</si>
  <si>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</si>
  <si>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</si>
  <si>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</si>
  <si>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</si>
  <si>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</si>
  <si>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</si>
  <si>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</si>
  <si>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</si>
  <si>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</si>
  <si>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</si>
  <si>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</si>
  <si>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</si>
  <si>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</si>
  <si>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</si>
  <si>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</si>
  <si>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</si>
  <si>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</si>
  <si>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</si>
  <si>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</si>
  <si>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</si>
  <si>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</si>
  <si>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</si>
  <si>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</si>
  <si>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</si>
  <si>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</si>
  <si>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</si>
  <si>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</si>
  <si>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</si>
  <si>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</si>
  <si>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</si>
  <si>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</si>
  <si>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</si>
  <si>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</si>
  <si>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</si>
  <si>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</si>
  <si>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</si>
  <si>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</si>
  <si>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</si>
  <si>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</si>
  <si>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</si>
  <si>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</si>
  <si>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</si>
  <si>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</si>
  <si>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</si>
  <si>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</si>
  <si>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</si>
  <si>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</si>
  <si>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</si>
  <si>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</si>
  <si>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</si>
  <si>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</si>
  <si>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</si>
  <si>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</si>
  <si>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</si>
  <si>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</si>
  <si>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</si>
  <si>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</si>
  <si>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</si>
  <si>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</si>
  <si>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</si>
  <si>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</si>
  <si>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</si>
  <si>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</si>
  <si>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</si>
  <si>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</si>
  <si>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</si>
  <si>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</si>
  <si>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Vállalkozás bemutatása munkalap - alapítás időpontja</t>
  </si>
  <si>
    <t>.</t>
  </si>
  <si>
    <t>nincs visszajelzés, manuális ellenőrzés szükséges</t>
  </si>
  <si>
    <t>Technikai kontrollpontok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</si>
</sst>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_-* #,##0.0\ &quot;Ft&quot;_-;\-* #,##0.0\ &quot;Ft&quot;_-;_-* &quot;-&quot;??\ &quot;Ft&quot;_-;_-@_-"/>
    <numFmt numFmtId="166" formatCode="_-* #,##0\ &quot;Ft&quot;_-;\-* #,##0\ &quot;Ft&quot;_-;_-* &quot;-&quot;??\ &quot;Ft&quot;_-;_-@_-"/>
    <numFmt numFmtId="167" formatCode="0.00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C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color rgb="FF00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sz val="11"/>
      <color theme="2" tint="-0.499984740745262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4"/>
      <color rgb="FF000000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8">
    <xf numFmtId="0" fontId="0" fillId="0" borderId="0" xfId="0"/>
    <xf numFmtId="0" fontId="0" fillId="0" borderId="0" xfId="0" applyProtection="1"/>
    <xf numFmtId="0" fontId="0" fillId="5" borderId="0" xfId="0" applyFill="1" applyProtection="1"/>
    <xf numFmtId="1" fontId="0" fillId="0" borderId="0" xfId="0" applyNumberFormat="1" applyProtection="1"/>
    <xf numFmtId="9" fontId="0" fillId="0" borderId="0" xfId="0" applyNumberFormat="1" applyProtection="1"/>
    <xf numFmtId="3" fontId="0" fillId="0" borderId="0" xfId="0" applyNumberFormat="1" applyProtection="1"/>
    <xf numFmtId="3" fontId="0" fillId="5" borderId="0" xfId="0" applyNumberFormat="1" applyFill="1" applyProtection="1"/>
    <xf numFmtId="0" fontId="0" fillId="0" borderId="11" xfId="0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166" fontId="0" fillId="0" borderId="11" xfId="1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Protection="1"/>
    <xf numFmtId="0" fontId="0" fillId="4" borderId="4" xfId="0" applyFill="1" applyBorder="1" applyAlignment="1" applyProtection="1">
      <alignment vertical="center"/>
      <protection locked="0" hidden="1"/>
    </xf>
    <xf numFmtId="0" fontId="11" fillId="4" borderId="12" xfId="0" applyFont="1" applyFill="1" applyBorder="1" applyAlignment="1" applyProtection="1">
      <alignment horizontal="center" vertical="center"/>
      <protection locked="0" hidden="1"/>
    </xf>
    <xf numFmtId="0" fontId="3" fillId="4" borderId="12" xfId="0" applyFont="1" applyFill="1" applyBorder="1" applyAlignment="1" applyProtection="1">
      <alignment horizontal="left" vertical="center"/>
      <protection locked="0" hidden="1"/>
    </xf>
    <xf numFmtId="0" fontId="0" fillId="4" borderId="12" xfId="0" applyFill="1" applyBorder="1" applyAlignment="1" applyProtection="1">
      <alignment horizontal="center" vertical="center"/>
      <protection locked="0" hidden="1"/>
    </xf>
    <xf numFmtId="0" fontId="2" fillId="4" borderId="5" xfId="0" applyFont="1" applyFill="1" applyBorder="1" applyAlignment="1" applyProtection="1">
      <alignment vertical="center" wrapText="1"/>
      <protection locked="0" hidden="1"/>
    </xf>
    <xf numFmtId="0" fontId="0" fillId="0" borderId="0" xfId="0" applyAlignment="1" applyProtection="1">
      <alignment vertical="center"/>
      <protection locked="0" hidden="1"/>
    </xf>
    <xf numFmtId="0" fontId="0" fillId="4" borderId="0" xfId="0" applyFill="1" applyAlignment="1" applyProtection="1">
      <alignment vertical="center"/>
      <protection locked="0" hidden="1"/>
    </xf>
    <xf numFmtId="0" fontId="0" fillId="4" borderId="1" xfId="0" applyFill="1" applyBorder="1" applyAlignment="1" applyProtection="1">
      <alignment vertical="center"/>
      <protection locked="0" hidden="1"/>
    </xf>
    <xf numFmtId="0" fontId="15" fillId="4" borderId="13" xfId="0" applyFont="1" applyFill="1" applyBorder="1" applyAlignment="1" applyProtection="1">
      <alignment horizontal="center" vertical="center"/>
      <protection locked="0" hidden="1"/>
    </xf>
    <xf numFmtId="0" fontId="15" fillId="4" borderId="13" xfId="0" applyFont="1" applyFill="1" applyBorder="1" applyAlignment="1" applyProtection="1">
      <alignment horizontal="left" vertical="center"/>
      <protection locked="0" hidden="1"/>
    </xf>
    <xf numFmtId="0" fontId="11" fillId="4" borderId="13" xfId="0" applyFont="1" applyFill="1" applyBorder="1" applyAlignment="1" applyProtection="1">
      <alignment horizontal="center" vertical="center" wrapText="1"/>
      <protection locked="0" hidden="1"/>
    </xf>
    <xf numFmtId="0" fontId="13" fillId="4" borderId="7" xfId="0" applyFont="1" applyFill="1" applyBorder="1" applyAlignment="1" applyProtection="1">
      <alignment horizontal="center" vertical="center" wrapText="1"/>
      <protection locked="0" hidden="1"/>
    </xf>
    <xf numFmtId="0" fontId="10" fillId="4" borderId="4" xfId="0" applyFont="1" applyFill="1" applyBorder="1" applyAlignment="1" applyProtection="1">
      <alignment horizontal="center" vertical="center" wrapText="1"/>
      <protection locked="0" hidden="1"/>
    </xf>
    <xf numFmtId="0" fontId="11" fillId="4" borderId="8" xfId="0" applyFont="1" applyFill="1" applyBorder="1" applyAlignment="1" applyProtection="1">
      <alignment horizontal="center" vertical="center"/>
      <protection locked="0" hidden="1"/>
    </xf>
    <xf numFmtId="0" fontId="3" fillId="4" borderId="19" xfId="0" applyFont="1" applyFill="1" applyBorder="1" applyAlignment="1" applyProtection="1">
      <alignment horizontal="left" vertical="center"/>
      <protection locked="0" hidden="1"/>
    </xf>
    <xf numFmtId="0" fontId="3" fillId="4" borderId="18" xfId="0" applyFont="1" applyFill="1" applyBorder="1" applyAlignment="1" applyProtection="1">
      <alignment horizontal="center" vertical="center" wrapText="1"/>
      <protection locked="0" hidden="1"/>
    </xf>
    <xf numFmtId="0" fontId="3" fillId="4" borderId="20" xfId="0" applyFont="1" applyFill="1" applyBorder="1" applyAlignment="1" applyProtection="1">
      <alignment horizontal="center" vertical="center" wrapText="1"/>
      <protection locked="0" hidden="1"/>
    </xf>
    <xf numFmtId="0" fontId="13" fillId="4" borderId="8" xfId="0" applyFont="1" applyFill="1" applyBorder="1" applyAlignment="1" applyProtection="1">
      <alignment horizontal="center" vertical="center" wrapText="1"/>
      <protection locked="0" hidden="1"/>
    </xf>
    <xf numFmtId="0" fontId="10" fillId="4" borderId="6" xfId="0" applyFont="1" applyFill="1" applyBorder="1" applyAlignment="1" applyProtection="1">
      <alignment horizontal="center" vertical="center" wrapText="1"/>
      <protection locked="0" hidden="1"/>
    </xf>
    <xf numFmtId="0" fontId="11" fillId="4" borderId="9" xfId="0" applyFont="1" applyFill="1" applyBorder="1" applyAlignment="1" applyProtection="1">
      <alignment horizontal="center" vertical="center"/>
      <protection locked="0" hidden="1"/>
    </xf>
    <xf numFmtId="0" fontId="3" fillId="4" borderId="21" xfId="0" applyFont="1" applyFill="1" applyBorder="1" applyAlignment="1" applyProtection="1">
      <alignment horizontal="left" vertical="center"/>
      <protection locked="0" hidden="1"/>
    </xf>
    <xf numFmtId="0" fontId="3" fillId="4" borderId="0" xfId="0" applyFont="1" applyFill="1" applyBorder="1" applyAlignment="1" applyProtection="1">
      <alignment horizontal="center" vertical="center" wrapText="1"/>
      <protection locked="0" hidden="1"/>
    </xf>
    <xf numFmtId="0" fontId="3" fillId="4" borderId="7" xfId="0" applyFont="1" applyFill="1" applyBorder="1" applyAlignment="1" applyProtection="1">
      <alignment horizontal="center" vertical="center" wrapText="1"/>
      <protection locked="0" hidden="1"/>
    </xf>
    <xf numFmtId="0" fontId="13" fillId="4" borderId="9" xfId="0" applyFont="1" applyFill="1" applyBorder="1" applyAlignment="1" applyProtection="1">
      <alignment horizontal="center" vertical="center" wrapText="1"/>
      <protection locked="0" hidden="1"/>
    </xf>
    <xf numFmtId="0" fontId="3" fillId="4" borderId="17" xfId="0" applyFont="1" applyFill="1" applyBorder="1" applyAlignment="1" applyProtection="1">
      <alignment horizontal="center" vertical="center" wrapText="1"/>
      <protection locked="0" hidden="1"/>
    </xf>
    <xf numFmtId="0" fontId="3" fillId="4" borderId="22" xfId="0" applyFont="1" applyFill="1" applyBorder="1" applyAlignment="1" applyProtection="1">
      <alignment horizontal="center" vertical="center" wrapText="1"/>
      <protection locked="0" hidden="1"/>
    </xf>
    <xf numFmtId="0" fontId="16" fillId="4" borderId="6" xfId="0" applyFont="1" applyFill="1" applyBorder="1" applyAlignment="1" applyProtection="1">
      <alignment horizontal="center" vertical="center" wrapText="1"/>
      <protection locked="0" hidden="1"/>
    </xf>
    <xf numFmtId="0" fontId="11" fillId="7" borderId="9" xfId="0" applyFont="1" applyFill="1" applyBorder="1" applyAlignment="1" applyProtection="1">
      <alignment horizontal="center" vertical="center"/>
      <protection locked="0" hidden="1"/>
    </xf>
    <xf numFmtId="0" fontId="3" fillId="7" borderId="21" xfId="0" applyFont="1" applyFill="1" applyBorder="1" applyAlignment="1" applyProtection="1">
      <alignment horizontal="left" vertical="center"/>
      <protection locked="0" hidden="1"/>
    </xf>
    <xf numFmtId="0" fontId="3" fillId="7" borderId="17" xfId="0" applyFont="1" applyFill="1" applyBorder="1" applyAlignment="1" applyProtection="1">
      <alignment horizontal="center" vertical="center" wrapText="1"/>
      <protection locked="0" hidden="1"/>
    </xf>
    <xf numFmtId="0" fontId="3" fillId="7" borderId="22" xfId="0" applyFont="1" applyFill="1" applyBorder="1" applyAlignment="1" applyProtection="1">
      <alignment horizontal="center" vertical="center" wrapText="1"/>
      <protection locked="0" hidden="1"/>
    </xf>
    <xf numFmtId="0" fontId="10" fillId="4" borderId="1" xfId="0" applyFont="1" applyFill="1" applyBorder="1" applyAlignment="1" applyProtection="1">
      <alignment horizontal="center" vertical="center" wrapText="1"/>
      <protection locked="0" hidden="1"/>
    </xf>
    <xf numFmtId="0" fontId="11" fillId="4" borderId="10" xfId="0" applyFont="1" applyFill="1" applyBorder="1" applyAlignment="1" applyProtection="1">
      <alignment horizontal="center" vertical="center"/>
      <protection locked="0" hidden="1"/>
    </xf>
    <xf numFmtId="0" fontId="3" fillId="4" borderId="1" xfId="0" applyFont="1" applyFill="1" applyBorder="1" applyAlignment="1" applyProtection="1">
      <alignment horizontal="left" vertical="center"/>
      <protection locked="0" hidden="1"/>
    </xf>
    <xf numFmtId="0" fontId="0" fillId="4" borderId="13" xfId="0" applyFill="1" applyBorder="1" applyAlignment="1" applyProtection="1">
      <alignment vertical="center"/>
      <protection locked="0" hidden="1"/>
    </xf>
    <xf numFmtId="0" fontId="3" fillId="4" borderId="2" xfId="0" applyFont="1" applyFill="1" applyBorder="1" applyAlignment="1" applyProtection="1">
      <alignment horizontal="center" vertical="center" wrapText="1"/>
      <protection locked="0" hidden="1"/>
    </xf>
    <xf numFmtId="0" fontId="13" fillId="4" borderId="10" xfId="0" applyFont="1" applyFill="1" applyBorder="1" applyAlignment="1" applyProtection="1">
      <alignment horizontal="center" vertical="center" wrapText="1"/>
      <protection locked="0" hidden="1"/>
    </xf>
    <xf numFmtId="0" fontId="0" fillId="10" borderId="1" xfId="0" applyFill="1" applyBorder="1" applyAlignment="1" applyProtection="1">
      <alignment vertical="center"/>
      <protection locked="0" hidden="1"/>
    </xf>
    <xf numFmtId="0" fontId="11" fillId="10" borderId="1" xfId="0" applyFont="1" applyFill="1" applyBorder="1" applyAlignment="1" applyProtection="1">
      <alignment horizontal="center" vertical="center"/>
      <protection locked="0" hidden="1"/>
    </xf>
    <xf numFmtId="0" fontId="6" fillId="10" borderId="10" xfId="0" applyFont="1" applyFill="1" applyBorder="1" applyAlignment="1" applyProtection="1">
      <alignment horizontal="left" vertical="center"/>
      <protection locked="0" hidden="1"/>
    </xf>
    <xf numFmtId="0" fontId="4" fillId="10" borderId="13" xfId="0" applyFont="1" applyFill="1" applyBorder="1" applyAlignment="1" applyProtection="1">
      <alignment horizontal="center" vertical="center"/>
      <protection locked="0" hidden="1"/>
    </xf>
    <xf numFmtId="0" fontId="17" fillId="10" borderId="10" xfId="0" applyFont="1" applyFill="1" applyBorder="1" applyAlignment="1" applyProtection="1">
      <alignment horizontal="center" vertical="center" wrapText="1"/>
      <protection locked="0" hidden="1"/>
    </xf>
    <xf numFmtId="0" fontId="0" fillId="10" borderId="0" xfId="0" applyFill="1" applyAlignment="1" applyProtection="1">
      <alignment vertical="center"/>
      <protection locked="0" hidden="1"/>
    </xf>
    <xf numFmtId="0" fontId="10" fillId="5" borderId="4" xfId="0" applyFont="1" applyFill="1" applyBorder="1" applyAlignment="1" applyProtection="1">
      <alignment horizontal="center" vertical="center" wrapText="1"/>
      <protection locked="0" hidden="1"/>
    </xf>
    <xf numFmtId="0" fontId="11" fillId="5" borderId="14" xfId="0" applyFont="1" applyFill="1" applyBorder="1" applyAlignment="1" applyProtection="1">
      <alignment horizontal="center" vertical="center"/>
      <protection locked="0" hidden="1"/>
    </xf>
    <xf numFmtId="0" fontId="3" fillId="5" borderId="3" xfId="0" applyFont="1" applyFill="1" applyBorder="1" applyAlignment="1" applyProtection="1">
      <alignment horizontal="left" vertical="center"/>
      <protection locked="0" hidden="1"/>
    </xf>
    <xf numFmtId="0" fontId="4" fillId="5" borderId="16" xfId="0" applyFont="1" applyFill="1" applyBorder="1" applyAlignment="1" applyProtection="1">
      <alignment horizontal="center" vertical="center"/>
      <protection locked="0" hidden="1"/>
    </xf>
    <xf numFmtId="0" fontId="2" fillId="5" borderId="3" xfId="0" applyFont="1" applyFill="1" applyBorder="1" applyAlignment="1" applyProtection="1">
      <alignment vertical="center" wrapText="1"/>
      <protection locked="0" hidden="1"/>
    </xf>
    <xf numFmtId="0" fontId="0" fillId="2" borderId="0" xfId="0" applyFill="1" applyAlignment="1" applyProtection="1">
      <alignment vertical="center"/>
      <protection locked="0" hidden="1"/>
    </xf>
    <xf numFmtId="0" fontId="10" fillId="9" borderId="3" xfId="0" applyFont="1" applyFill="1" applyBorder="1" applyAlignment="1" applyProtection="1">
      <alignment horizontal="center" vertical="center" wrapText="1"/>
      <protection locked="0" hidden="1"/>
    </xf>
    <xf numFmtId="0" fontId="11" fillId="9" borderId="5" xfId="0" applyFont="1" applyFill="1" applyBorder="1" applyAlignment="1" applyProtection="1">
      <alignment horizontal="center" vertical="center"/>
      <protection locked="0" hidden="1"/>
    </xf>
    <xf numFmtId="0" fontId="6" fillId="9" borderId="8" xfId="0" applyFont="1" applyFill="1" applyBorder="1" applyAlignment="1" applyProtection="1">
      <alignment horizontal="left" vertical="center" wrapText="1"/>
      <protection locked="0" hidden="1"/>
    </xf>
    <xf numFmtId="0" fontId="3" fillId="9" borderId="12" xfId="0" applyFont="1" applyFill="1" applyBorder="1" applyAlignment="1" applyProtection="1">
      <alignment horizontal="center" vertical="center" wrapText="1"/>
      <protection locked="0" hidden="1"/>
    </xf>
    <xf numFmtId="0" fontId="0" fillId="9" borderId="12" xfId="0" applyFill="1" applyBorder="1" applyAlignment="1" applyProtection="1">
      <alignment horizontal="center" vertical="center" wrapText="1"/>
      <protection locked="0" hidden="1"/>
    </xf>
    <xf numFmtId="0" fontId="19" fillId="9" borderId="8" xfId="0" applyFont="1" applyFill="1" applyBorder="1" applyAlignment="1" applyProtection="1">
      <alignment horizontal="center" vertical="center" wrapText="1"/>
      <protection locked="0" hidden="1"/>
    </xf>
    <xf numFmtId="0" fontId="0" fillId="9" borderId="0" xfId="0" applyFill="1" applyAlignment="1" applyProtection="1">
      <alignment vertical="center"/>
      <protection locked="0" hidden="1"/>
    </xf>
    <xf numFmtId="0" fontId="0" fillId="3" borderId="9" xfId="0" applyFill="1" applyBorder="1" applyAlignment="1" applyProtection="1">
      <alignment vertical="center"/>
      <protection locked="0" hidden="1"/>
    </xf>
    <xf numFmtId="0" fontId="11" fillId="3" borderId="7" xfId="0" applyFont="1" applyFill="1" applyBorder="1" applyAlignment="1" applyProtection="1">
      <alignment horizontal="center" vertical="center"/>
      <protection locked="0" hidden="1"/>
    </xf>
    <xf numFmtId="0" fontId="3" fillId="3" borderId="9" xfId="0" applyFont="1" applyFill="1" applyBorder="1" applyAlignment="1" applyProtection="1">
      <alignment horizontal="left" vertical="center"/>
      <protection locked="0" hidden="1"/>
    </xf>
    <xf numFmtId="0" fontId="0" fillId="3" borderId="0" xfId="0" applyFill="1" applyBorder="1" applyAlignment="1" applyProtection="1">
      <alignment horizontal="center" vertical="center"/>
      <protection locked="0" hidden="1"/>
    </xf>
    <xf numFmtId="0" fontId="8" fillId="3" borderId="9" xfId="0" applyFont="1" applyFill="1" applyBorder="1" applyAlignment="1" applyProtection="1">
      <alignment vertical="center" wrapText="1"/>
      <protection locked="0" hidden="1"/>
    </xf>
    <xf numFmtId="0" fontId="0" fillId="3" borderId="0" xfId="0" applyFill="1" applyAlignment="1" applyProtection="1">
      <alignment vertical="center"/>
      <protection locked="0" hidden="1"/>
    </xf>
    <xf numFmtId="0" fontId="2" fillId="3" borderId="9" xfId="0" applyFont="1" applyFill="1" applyBorder="1" applyAlignment="1" applyProtection="1">
      <alignment vertical="center" wrapText="1"/>
      <protection locked="0" hidden="1"/>
    </xf>
    <xf numFmtId="0" fontId="11" fillId="3" borderId="2" xfId="0" applyFont="1" applyFill="1" applyBorder="1" applyAlignment="1" applyProtection="1">
      <alignment horizontal="center" vertical="center"/>
      <protection locked="0" hidden="1"/>
    </xf>
    <xf numFmtId="0" fontId="3" fillId="3" borderId="10" xfId="0" applyFont="1" applyFill="1" applyBorder="1" applyAlignment="1" applyProtection="1">
      <alignment horizontal="left" vertical="center"/>
      <protection locked="0" hidden="1"/>
    </xf>
    <xf numFmtId="0" fontId="0" fillId="3" borderId="13" xfId="0" applyFill="1" applyBorder="1" applyAlignment="1" applyProtection="1">
      <alignment horizontal="center" vertical="center"/>
      <protection locked="0" hidden="1"/>
    </xf>
    <xf numFmtId="0" fontId="2" fillId="3" borderId="10" xfId="0" applyFont="1" applyFill="1" applyBorder="1" applyAlignment="1" applyProtection="1">
      <alignment vertical="center" wrapText="1"/>
      <protection locked="0" hidden="1"/>
    </xf>
    <xf numFmtId="0" fontId="0" fillId="2" borderId="3" xfId="0" applyFill="1" applyBorder="1" applyAlignment="1" applyProtection="1">
      <alignment vertical="center"/>
      <protection locked="0" hidden="1"/>
    </xf>
    <xf numFmtId="0" fontId="11" fillId="2" borderId="15" xfId="0" applyFont="1" applyFill="1" applyBorder="1" applyAlignment="1" applyProtection="1">
      <alignment horizontal="center" vertical="center"/>
      <protection locked="0" hidden="1"/>
    </xf>
    <xf numFmtId="0" fontId="6" fillId="2" borderId="3" xfId="0" applyFont="1" applyFill="1" applyBorder="1" applyAlignment="1" applyProtection="1">
      <alignment horizontal="left" vertical="center" wrapText="1"/>
      <protection locked="0" hidden="1"/>
    </xf>
    <xf numFmtId="0" fontId="18" fillId="2" borderId="16" xfId="0" applyFont="1" applyFill="1" applyBorder="1" applyAlignment="1" applyProtection="1">
      <alignment horizontal="center" vertical="center"/>
      <protection locked="0" hidden="1"/>
    </xf>
    <xf numFmtId="0" fontId="0" fillId="2" borderId="16" xfId="0" applyFill="1" applyBorder="1" applyAlignment="1" applyProtection="1">
      <alignment horizontal="center" vertical="center"/>
      <protection locked="0" hidden="1"/>
    </xf>
    <xf numFmtId="0" fontId="17" fillId="2" borderId="3" xfId="0" applyFont="1" applyFill="1" applyBorder="1" applyAlignment="1" applyProtection="1">
      <alignment horizontal="center" vertical="center" wrapText="1"/>
      <protection locked="0" hidden="1"/>
    </xf>
    <xf numFmtId="0" fontId="0" fillId="8" borderId="9" xfId="0" applyFill="1" applyBorder="1" applyAlignment="1" applyProtection="1">
      <alignment vertical="center"/>
      <protection locked="0" hidden="1"/>
    </xf>
    <xf numFmtId="0" fontId="11" fillId="8" borderId="15" xfId="0" applyFont="1" applyFill="1" applyBorder="1" applyAlignment="1" applyProtection="1">
      <alignment horizontal="center" vertical="center"/>
      <protection locked="0" hidden="1"/>
    </xf>
    <xf numFmtId="0" fontId="6" fillId="8" borderId="3" xfId="0" applyFont="1" applyFill="1" applyBorder="1" applyAlignment="1" applyProtection="1">
      <alignment horizontal="left" vertical="center" wrapText="1"/>
      <protection locked="0" hidden="1"/>
    </xf>
    <xf numFmtId="0" fontId="0" fillId="8" borderId="16" xfId="0" applyFill="1" applyBorder="1" applyAlignment="1" applyProtection="1">
      <alignment horizontal="center" vertical="center"/>
      <protection locked="0" hidden="1"/>
    </xf>
    <xf numFmtId="0" fontId="17" fillId="8" borderId="3" xfId="0" applyFont="1" applyFill="1" applyBorder="1" applyAlignment="1" applyProtection="1">
      <alignment horizontal="center" vertical="center" wrapText="1"/>
      <protection locked="0" hidden="1"/>
    </xf>
    <xf numFmtId="0" fontId="0" fillId="8" borderId="0" xfId="0" applyFill="1" applyAlignment="1" applyProtection="1">
      <alignment vertical="center"/>
      <protection locked="0" hidden="1"/>
    </xf>
    <xf numFmtId="0" fontId="11" fillId="8" borderId="5" xfId="0" applyFont="1" applyFill="1" applyBorder="1" applyAlignment="1" applyProtection="1">
      <alignment horizontal="center" vertical="center"/>
      <protection locked="0" hidden="1"/>
    </xf>
    <xf numFmtId="0" fontId="5" fillId="8" borderId="16" xfId="0" applyFont="1" applyFill="1" applyBorder="1" applyAlignment="1" applyProtection="1">
      <alignment horizontal="center" vertical="center"/>
      <protection locked="0" hidden="1"/>
    </xf>
    <xf numFmtId="0" fontId="17" fillId="8" borderId="8" xfId="0" applyFont="1" applyFill="1" applyBorder="1" applyAlignment="1" applyProtection="1">
      <alignment horizontal="center" vertical="center" wrapText="1"/>
      <protection locked="0" hidden="1"/>
    </xf>
    <xf numFmtId="0" fontId="11" fillId="8" borderId="7" xfId="0" applyFont="1" applyFill="1" applyBorder="1" applyAlignment="1" applyProtection="1">
      <alignment vertical="center"/>
      <protection locked="0" hidden="1"/>
    </xf>
    <xf numFmtId="0" fontId="12" fillId="8" borderId="8" xfId="0" applyFont="1" applyFill="1" applyBorder="1" applyAlignment="1" applyProtection="1">
      <alignment horizontal="left" vertical="center"/>
      <protection locked="0" hidden="1"/>
    </xf>
    <xf numFmtId="0" fontId="0" fillId="8" borderId="12" xfId="0" applyFill="1" applyBorder="1" applyAlignment="1" applyProtection="1">
      <alignment vertical="center"/>
      <protection locked="0" hidden="1"/>
    </xf>
    <xf numFmtId="0" fontId="0" fillId="8" borderId="12" xfId="0" applyFill="1" applyBorder="1" applyAlignment="1" applyProtection="1">
      <alignment horizontal="center" vertical="center"/>
      <protection locked="0" hidden="1"/>
    </xf>
    <xf numFmtId="0" fontId="3" fillId="8" borderId="9" xfId="0" applyFont="1" applyFill="1" applyBorder="1" applyAlignment="1" applyProtection="1">
      <alignment horizontal="left" vertical="center"/>
      <protection locked="0" hidden="1"/>
    </xf>
    <xf numFmtId="0" fontId="4" fillId="8" borderId="0" xfId="0" applyFont="1" applyFill="1" applyBorder="1" applyAlignment="1" applyProtection="1">
      <alignment horizontal="center" vertical="center"/>
      <protection locked="0" hidden="1"/>
    </xf>
    <xf numFmtId="0" fontId="0" fillId="8" borderId="0" xfId="0" applyFill="1" applyBorder="1" applyAlignment="1" applyProtection="1">
      <alignment horizontal="center" vertical="center"/>
      <protection locked="0" hidden="1"/>
    </xf>
    <xf numFmtId="0" fontId="11" fillId="8" borderId="7" xfId="0" applyFont="1" applyFill="1" applyBorder="1" applyAlignment="1" applyProtection="1">
      <alignment horizontal="center" vertical="center"/>
      <protection locked="0" hidden="1"/>
    </xf>
    <xf numFmtId="3" fontId="0" fillId="8" borderId="0" xfId="0" applyNumberFormat="1" applyFill="1" applyBorder="1" applyAlignment="1" applyProtection="1">
      <alignment horizontal="center" vertical="center"/>
      <protection locked="0" hidden="1"/>
    </xf>
    <xf numFmtId="0" fontId="6" fillId="8" borderId="10" xfId="0" applyFont="1" applyFill="1" applyBorder="1" applyAlignment="1" applyProtection="1">
      <alignment horizontal="left" vertical="center"/>
      <protection locked="0" hidden="1"/>
    </xf>
    <xf numFmtId="0" fontId="0" fillId="8" borderId="13" xfId="0" applyFill="1" applyBorder="1" applyAlignment="1" applyProtection="1">
      <alignment horizontal="center" vertical="center"/>
      <protection locked="0" hidden="1"/>
    </xf>
    <xf numFmtId="0" fontId="5" fillId="8" borderId="13" xfId="0" applyFont="1" applyFill="1" applyBorder="1" applyAlignment="1" applyProtection="1">
      <alignment horizontal="center" vertical="center"/>
      <protection locked="0" hidden="1"/>
    </xf>
    <xf numFmtId="0" fontId="6" fillId="8" borderId="8" xfId="0" applyFont="1" applyFill="1" applyBorder="1" applyAlignment="1" applyProtection="1">
      <alignment horizontal="left" vertical="center" wrapText="1"/>
      <protection locked="0" hidden="1"/>
    </xf>
    <xf numFmtId="0" fontId="0" fillId="8" borderId="5" xfId="0" applyFill="1" applyBorder="1" applyAlignment="1" applyProtection="1">
      <alignment horizontal="center" vertical="center"/>
      <protection locked="0" hidden="1"/>
    </xf>
    <xf numFmtId="0" fontId="2" fillId="8" borderId="9" xfId="0" applyFont="1" applyFill="1" applyBorder="1" applyAlignment="1" applyProtection="1">
      <alignment vertical="center" wrapText="1"/>
      <protection locked="0" hidden="1"/>
    </xf>
    <xf numFmtId="0" fontId="0" fillId="8" borderId="7" xfId="0" applyFill="1" applyBorder="1" applyAlignment="1" applyProtection="1">
      <alignment vertical="center"/>
      <protection locked="0" hidden="1"/>
    </xf>
    <xf numFmtId="0" fontId="12" fillId="8" borderId="9" xfId="0" applyFont="1" applyFill="1" applyBorder="1" applyAlignment="1" applyProtection="1">
      <alignment horizontal="left" vertical="center"/>
      <protection locked="0" hidden="1"/>
    </xf>
    <xf numFmtId="0" fontId="0" fillId="8" borderId="0" xfId="0" applyFill="1" applyBorder="1" applyAlignment="1" applyProtection="1">
      <alignment vertical="center"/>
      <protection locked="0" hidden="1"/>
    </xf>
    <xf numFmtId="0" fontId="6" fillId="8" borderId="9" xfId="0" applyFont="1" applyFill="1" applyBorder="1" applyAlignment="1" applyProtection="1">
      <alignment vertical="center"/>
      <protection locked="0" hidden="1"/>
    </xf>
    <xf numFmtId="0" fontId="0" fillId="8" borderId="7" xfId="0" applyFill="1" applyBorder="1" applyAlignment="1" applyProtection="1">
      <alignment horizontal="center" vertical="center"/>
      <protection locked="0" hidden="1"/>
    </xf>
    <xf numFmtId="0" fontId="2" fillId="8" borderId="9" xfId="0" applyFont="1" applyFill="1" applyBorder="1" applyAlignment="1" applyProtection="1">
      <alignment horizontal="center" vertical="center" wrapText="1"/>
      <protection locked="0" hidden="1"/>
    </xf>
    <xf numFmtId="3" fontId="0" fillId="8" borderId="7" xfId="0" applyNumberFormat="1" applyFill="1" applyBorder="1" applyAlignment="1" applyProtection="1">
      <alignment horizontal="center" vertical="center"/>
      <protection locked="0" hidden="1"/>
    </xf>
    <xf numFmtId="3" fontId="4" fillId="8" borderId="7" xfId="0" applyNumberFormat="1" applyFont="1" applyFill="1" applyBorder="1" applyAlignment="1" applyProtection="1">
      <alignment horizontal="center" vertical="center"/>
      <protection locked="0" hidden="1"/>
    </xf>
    <xf numFmtId="0" fontId="19" fillId="8" borderId="9" xfId="0" applyFont="1" applyFill="1" applyBorder="1" applyAlignment="1" applyProtection="1">
      <alignment horizontal="center" vertical="center" wrapText="1"/>
      <protection locked="0" hidden="1"/>
    </xf>
    <xf numFmtId="0" fontId="11" fillId="8" borderId="2" xfId="0" applyFont="1" applyFill="1" applyBorder="1" applyAlignment="1" applyProtection="1">
      <alignment vertical="center"/>
      <protection locked="0" hidden="1"/>
    </xf>
    <xf numFmtId="0" fontId="3" fillId="8" borderId="10" xfId="0" applyFont="1" applyFill="1" applyBorder="1" applyAlignment="1" applyProtection="1">
      <alignment horizontal="left" vertical="center"/>
      <protection locked="0" hidden="1"/>
    </xf>
    <xf numFmtId="0" fontId="4" fillId="8" borderId="13" xfId="0" applyFont="1" applyFill="1" applyBorder="1" applyAlignment="1" applyProtection="1">
      <alignment horizontal="center" vertical="center"/>
      <protection locked="0" hidden="1"/>
    </xf>
    <xf numFmtId="3" fontId="4" fillId="8" borderId="2" xfId="0" applyNumberFormat="1" applyFont="1" applyFill="1" applyBorder="1" applyAlignment="1" applyProtection="1">
      <alignment horizontal="center" vertical="center"/>
      <protection locked="0" hidden="1"/>
    </xf>
    <xf numFmtId="0" fontId="2" fillId="6" borderId="9" xfId="0" applyFont="1" applyFill="1" applyBorder="1" applyAlignment="1" applyProtection="1">
      <alignment vertical="center"/>
      <protection locked="0" hidden="1"/>
    </xf>
    <xf numFmtId="0" fontId="9" fillId="6" borderId="7" xfId="0" applyFont="1" applyFill="1" applyBorder="1" applyAlignment="1" applyProtection="1">
      <alignment horizontal="center" vertical="center"/>
      <protection locked="0" hidden="1"/>
    </xf>
    <xf numFmtId="0" fontId="17" fillId="6" borderId="9" xfId="0" applyFont="1" applyFill="1" applyBorder="1" applyAlignment="1" applyProtection="1">
      <alignment horizontal="left" vertical="center"/>
      <protection locked="0" hidden="1"/>
    </xf>
    <xf numFmtId="0" fontId="2" fillId="6" borderId="0" xfId="0" applyFont="1" applyFill="1" applyBorder="1" applyAlignment="1" applyProtection="1">
      <alignment horizontal="center" vertical="center"/>
      <protection locked="0" hidden="1"/>
    </xf>
    <xf numFmtId="0" fontId="2" fillId="6" borderId="9" xfId="0" applyFont="1" applyFill="1" applyBorder="1" applyAlignment="1" applyProtection="1">
      <alignment vertical="center" wrapText="1"/>
      <protection locked="0" hidden="1"/>
    </xf>
    <xf numFmtId="0" fontId="2" fillId="4" borderId="9" xfId="0" applyFont="1" applyFill="1" applyBorder="1" applyAlignment="1" applyProtection="1">
      <alignment vertical="center" wrapText="1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2" fillId="4" borderId="0" xfId="0" applyFont="1" applyFill="1" applyAlignment="1" applyProtection="1">
      <alignment vertical="center"/>
      <protection locked="0" hidden="1"/>
    </xf>
    <xf numFmtId="0" fontId="2" fillId="6" borderId="10" xfId="0" applyFont="1" applyFill="1" applyBorder="1" applyAlignment="1" applyProtection="1">
      <alignment vertical="center"/>
      <protection locked="0" hidden="1"/>
    </xf>
    <xf numFmtId="0" fontId="9" fillId="6" borderId="2" xfId="0" applyFont="1" applyFill="1" applyBorder="1" applyAlignment="1" applyProtection="1">
      <alignment horizontal="center" vertical="center"/>
      <protection locked="0" hidden="1"/>
    </xf>
    <xf numFmtId="0" fontId="10" fillId="6" borderId="8" xfId="0" applyFont="1" applyFill="1" applyBorder="1" applyAlignment="1" applyProtection="1">
      <alignment horizontal="center" vertical="center" wrapText="1"/>
      <protection locked="0" hidden="1"/>
    </xf>
    <xf numFmtId="0" fontId="11" fillId="6" borderId="8" xfId="0" applyFont="1" applyFill="1" applyBorder="1" applyAlignment="1" applyProtection="1">
      <alignment horizontal="center" vertical="center"/>
      <protection locked="0" hidden="1"/>
    </xf>
    <xf numFmtId="0" fontId="6" fillId="6" borderId="8" xfId="0" applyFont="1" applyFill="1" applyBorder="1" applyAlignment="1" applyProtection="1">
      <alignment horizontal="left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2" fillId="6" borderId="8" xfId="0" applyFont="1" applyFill="1" applyBorder="1" applyAlignment="1" applyProtection="1">
      <alignment vertical="center" wrapText="1"/>
      <protection locked="0" hidden="1"/>
    </xf>
    <xf numFmtId="0" fontId="0" fillId="6" borderId="9" xfId="0" applyFill="1" applyBorder="1" applyAlignment="1" applyProtection="1">
      <alignment vertical="center"/>
      <protection locked="0" hidden="1"/>
    </xf>
    <xf numFmtId="0" fontId="3" fillId="6" borderId="8" xfId="0" applyFont="1" applyFill="1" applyBorder="1" applyAlignment="1" applyProtection="1">
      <alignment horizontal="left" vertical="center"/>
      <protection locked="0" hidden="1"/>
    </xf>
    <xf numFmtId="0" fontId="6" fillId="6" borderId="12" xfId="0" applyFont="1" applyFill="1" applyBorder="1" applyAlignment="1" applyProtection="1">
      <alignment horizontal="center" vertical="center"/>
      <protection locked="0" hidden="1"/>
    </xf>
    <xf numFmtId="0" fontId="0" fillId="6" borderId="8" xfId="0" applyFont="1" applyFill="1" applyBorder="1" applyAlignment="1" applyProtection="1">
      <alignment vertical="center" wrapText="1"/>
      <protection locked="0" hidden="1"/>
    </xf>
    <xf numFmtId="0" fontId="11" fillId="6" borderId="9" xfId="0" applyFont="1" applyFill="1" applyBorder="1" applyAlignment="1" applyProtection="1">
      <alignment horizontal="center" vertical="center"/>
      <protection locked="0" hidden="1"/>
    </xf>
    <xf numFmtId="0" fontId="3" fillId="6" borderId="9" xfId="0" applyFont="1" applyFill="1" applyBorder="1" applyAlignment="1" applyProtection="1">
      <alignment horizontal="left" vertical="center"/>
      <protection locked="0" hidden="1"/>
    </xf>
    <xf numFmtId="1" fontId="0" fillId="6" borderId="0" xfId="0" applyNumberFormat="1" applyFill="1" applyBorder="1" applyAlignment="1" applyProtection="1">
      <alignment horizontal="center" vertical="center"/>
      <protection locked="0" hidden="1"/>
    </xf>
    <xf numFmtId="0" fontId="2" fillId="6" borderId="0" xfId="0" applyFont="1" applyFill="1" applyBorder="1" applyAlignment="1" applyProtection="1">
      <alignment horizontal="left" vertical="center"/>
      <protection locked="0" hidden="1"/>
    </xf>
    <xf numFmtId="0" fontId="2" fillId="6" borderId="9" xfId="0" applyFont="1" applyFill="1" applyBorder="1" applyAlignment="1" applyProtection="1">
      <alignment horizontal="left" vertical="center" shrinkToFit="1"/>
      <protection locked="0" hidden="1"/>
    </xf>
    <xf numFmtId="0" fontId="11" fillId="6" borderId="10" xfId="0" applyFont="1" applyFill="1" applyBorder="1" applyAlignment="1" applyProtection="1">
      <alignment horizontal="center" vertical="center"/>
      <protection locked="0" hidden="1"/>
    </xf>
    <xf numFmtId="0" fontId="3" fillId="6" borderId="10" xfId="0" applyFont="1" applyFill="1" applyBorder="1" applyAlignment="1" applyProtection="1">
      <alignment horizontal="left" vertical="center"/>
      <protection locked="0" hidden="1"/>
    </xf>
    <xf numFmtId="1" fontId="0" fillId="6" borderId="13" xfId="0" applyNumberFormat="1" applyFill="1" applyBorder="1" applyAlignment="1" applyProtection="1">
      <alignment horizontal="center" vertical="center"/>
      <protection locked="0" hidden="1"/>
    </xf>
    <xf numFmtId="0" fontId="11" fillId="6" borderId="3" xfId="0" applyFont="1" applyFill="1" applyBorder="1" applyAlignment="1" applyProtection="1">
      <alignment horizontal="center" vertical="center"/>
      <protection locked="0" hidden="1"/>
    </xf>
    <xf numFmtId="0" fontId="6" fillId="6" borderId="3" xfId="0" applyFont="1" applyFill="1" applyBorder="1" applyAlignment="1" applyProtection="1">
      <alignment horizontal="left" vertical="center" wrapText="1"/>
      <protection locked="0" hidden="1"/>
    </xf>
    <xf numFmtId="0" fontId="0" fillId="6" borderId="16" xfId="0" applyFill="1" applyBorder="1" applyAlignment="1" applyProtection="1">
      <alignment horizontal="center" vertical="center"/>
      <protection locked="0" hidden="1"/>
    </xf>
    <xf numFmtId="0" fontId="0" fillId="6" borderId="16" xfId="0" applyFill="1" applyBorder="1" applyAlignment="1" applyProtection="1">
      <alignment vertical="center"/>
      <protection locked="0" hidden="1"/>
    </xf>
    <xf numFmtId="0" fontId="2" fillId="6" borderId="3" xfId="0" applyFont="1" applyFill="1" applyBorder="1" applyAlignment="1" applyProtection="1">
      <alignment horizontal="center" vertical="center" wrapText="1"/>
      <protection locked="0" hidden="1"/>
    </xf>
    <xf numFmtId="0" fontId="6" fillId="6" borderId="9" xfId="0" applyFont="1" applyFill="1" applyBorder="1" applyAlignment="1" applyProtection="1">
      <alignment horizontal="left" vertical="center" wrapText="1"/>
      <protection locked="0" hidden="1"/>
    </xf>
    <xf numFmtId="0" fontId="0" fillId="6" borderId="0" xfId="0" applyFill="1" applyBorder="1" applyAlignment="1" applyProtection="1">
      <alignment horizontal="center" vertical="center"/>
      <protection locked="0" hidden="1"/>
    </xf>
    <xf numFmtId="0" fontId="0" fillId="6" borderId="0" xfId="0" applyFill="1" applyBorder="1" applyAlignment="1" applyProtection="1">
      <alignment vertical="center"/>
      <protection locked="0" hidden="1"/>
    </xf>
    <xf numFmtId="0" fontId="2" fillId="6" borderId="9" xfId="0" applyFont="1" applyFill="1" applyBorder="1" applyAlignment="1" applyProtection="1">
      <alignment horizontal="center" vertical="center" wrapText="1"/>
      <protection locked="0" hidden="1"/>
    </xf>
    <xf numFmtId="0" fontId="6" fillId="6" borderId="8" xfId="0" applyFont="1" applyFill="1" applyBorder="1" applyAlignment="1" applyProtection="1">
      <alignment horizontal="left" vertical="center" wrapText="1"/>
      <protection locked="0" hidden="1"/>
    </xf>
    <xf numFmtId="0" fontId="0" fillId="6" borderId="12" xfId="0" applyFill="1" applyBorder="1" applyAlignment="1" applyProtection="1">
      <alignment vertical="center"/>
      <protection locked="0" hidden="1"/>
    </xf>
    <xf numFmtId="0" fontId="2" fillId="6" borderId="8" xfId="0" applyFont="1" applyFill="1" applyBorder="1" applyAlignment="1" applyProtection="1">
      <alignment horizontal="center" vertical="center" wrapText="1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vertical="center"/>
      <protection locked="0" hidden="1"/>
    </xf>
    <xf numFmtId="0" fontId="2" fillId="6" borderId="10" xfId="0" applyFont="1" applyFill="1" applyBorder="1" applyAlignment="1" applyProtection="1">
      <alignment vertical="center" wrapText="1"/>
      <protection locked="0" hidden="1"/>
    </xf>
    <xf numFmtId="0" fontId="2" fillId="6" borderId="12" xfId="0" applyFont="1" applyFill="1" applyBorder="1" applyAlignment="1" applyProtection="1">
      <alignment horizontal="center" vertical="center"/>
      <protection locked="0" hidden="1"/>
    </xf>
    <xf numFmtId="0" fontId="6" fillId="6" borderId="12" xfId="0" applyFont="1" applyFill="1" applyBorder="1" applyAlignment="1" applyProtection="1">
      <alignment horizontal="left" vertical="center" wrapText="1"/>
      <protection locked="0" hidden="1"/>
    </xf>
    <xf numFmtId="0" fontId="0" fillId="6" borderId="5" xfId="0" applyFill="1" applyBorder="1" applyAlignment="1" applyProtection="1">
      <alignment horizontal="center" vertical="center"/>
      <protection locked="0" hidden="1"/>
    </xf>
    <xf numFmtId="0" fontId="14" fillId="6" borderId="5" xfId="0" applyFont="1" applyFill="1" applyBorder="1" applyAlignment="1" applyProtection="1">
      <alignment vertical="center" wrapText="1"/>
      <protection locked="0" hidden="1"/>
    </xf>
    <xf numFmtId="0" fontId="3" fillId="6" borderId="0" xfId="0" applyFont="1" applyFill="1" applyBorder="1" applyAlignment="1" applyProtection="1">
      <alignment horizontal="left" vertical="center"/>
      <protection locked="0" hidden="1"/>
    </xf>
    <xf numFmtId="0" fontId="4" fillId="6" borderId="7" xfId="0" applyFont="1" applyFill="1" applyBorder="1" applyAlignment="1" applyProtection="1">
      <alignment vertical="center" shrinkToFit="1"/>
      <protection locked="0" hidden="1"/>
    </xf>
    <xf numFmtId="0" fontId="2" fillId="6" borderId="7" xfId="0" applyFont="1" applyFill="1" applyBorder="1" applyAlignment="1" applyProtection="1">
      <alignment vertical="center" wrapText="1" shrinkToFit="1"/>
      <protection locked="0" hidden="1"/>
    </xf>
    <xf numFmtId="0" fontId="3" fillId="6" borderId="13" xfId="0" applyFont="1" applyFill="1" applyBorder="1" applyAlignment="1" applyProtection="1">
      <alignment horizontal="left" vertical="center"/>
      <protection locked="0" hidden="1"/>
    </xf>
    <xf numFmtId="0" fontId="4" fillId="6" borderId="2" xfId="0" applyFont="1" applyFill="1" applyBorder="1" applyAlignment="1" applyProtection="1">
      <alignment vertical="center" shrinkToFit="1"/>
      <protection locked="0" hidden="1"/>
    </xf>
    <xf numFmtId="1" fontId="19" fillId="6" borderId="2" xfId="0" applyNumberFormat="1" applyFont="1" applyFill="1" applyBorder="1" applyAlignment="1" applyProtection="1">
      <alignment horizontal="center" vertical="center" wrapText="1" shrinkToFit="1"/>
      <protection locked="0" hidden="1"/>
    </xf>
    <xf numFmtId="0" fontId="6" fillId="6" borderId="10" xfId="0" applyFont="1" applyFill="1" applyBorder="1" applyAlignment="1" applyProtection="1">
      <alignment horizontal="left" vertical="center" wrapText="1"/>
      <protection locked="0" hidden="1"/>
    </xf>
    <xf numFmtId="167" fontId="0" fillId="6" borderId="13" xfId="0" applyNumberFormat="1" applyFill="1" applyBorder="1" applyAlignment="1" applyProtection="1">
      <alignment horizontal="center" vertical="center"/>
      <protection locked="0" hidden="1"/>
    </xf>
    <xf numFmtId="0" fontId="2" fillId="6" borderId="10" xfId="0" applyFont="1" applyFill="1" applyBorder="1" applyAlignment="1" applyProtection="1">
      <alignment horizontal="center" vertical="center" wrapText="1"/>
      <protection locked="0" hidden="1"/>
    </xf>
    <xf numFmtId="0" fontId="11" fillId="6" borderId="14" xfId="0" applyFont="1" applyFill="1" applyBorder="1" applyAlignment="1" applyProtection="1">
      <alignment horizontal="center" vertical="center"/>
      <protection locked="0" hidden="1"/>
    </xf>
    <xf numFmtId="167" fontId="0" fillId="6" borderId="16" xfId="0" applyNumberFormat="1" applyFill="1" applyBorder="1" applyAlignment="1" applyProtection="1">
      <alignment horizontal="center" vertical="center"/>
      <protection locked="0" hidden="1"/>
    </xf>
    <xf numFmtId="0" fontId="11" fillId="6" borderId="4" xfId="0" applyFont="1" applyFill="1" applyBorder="1" applyAlignment="1" applyProtection="1">
      <alignment horizontal="center" vertical="center"/>
      <protection locked="0" hidden="1"/>
    </xf>
    <xf numFmtId="0" fontId="3" fillId="6" borderId="12" xfId="0" applyFont="1" applyFill="1" applyBorder="1" applyAlignment="1" applyProtection="1">
      <alignment horizontal="center" vertical="center"/>
      <protection locked="0" hidden="1"/>
    </xf>
    <xf numFmtId="0" fontId="3" fillId="6" borderId="5" xfId="0" applyFont="1" applyFill="1" applyBorder="1" applyAlignment="1" applyProtection="1">
      <alignment horizontal="center" vertical="center"/>
      <protection locked="0" hidden="1"/>
    </xf>
    <xf numFmtId="0" fontId="0" fillId="6" borderId="6" xfId="0" applyFill="1" applyBorder="1" applyAlignment="1" applyProtection="1">
      <alignment vertical="center"/>
      <protection locked="0" hidden="1"/>
    </xf>
    <xf numFmtId="165" fontId="0" fillId="6" borderId="0" xfId="1" applyNumberFormat="1" applyFont="1" applyFill="1" applyBorder="1" applyAlignment="1" applyProtection="1">
      <alignment horizontal="center" vertical="center"/>
      <protection locked="0" hidden="1"/>
    </xf>
    <xf numFmtId="44" fontId="0" fillId="6" borderId="0" xfId="1" applyFont="1" applyFill="1" applyBorder="1" applyAlignment="1" applyProtection="1">
      <alignment horizontal="center" vertical="center"/>
      <protection locked="0" hidden="1"/>
    </xf>
    <xf numFmtId="0" fontId="0" fillId="6" borderId="7" xfId="0" applyFill="1" applyBorder="1" applyAlignment="1" applyProtection="1">
      <alignment horizontal="center" vertical="center"/>
      <protection locked="0" hidden="1"/>
    </xf>
    <xf numFmtId="0" fontId="11" fillId="6" borderId="6" xfId="0" applyFont="1" applyFill="1" applyBorder="1" applyAlignment="1" applyProtection="1">
      <alignment horizontal="center" vertical="center"/>
      <protection locked="0" hidden="1"/>
    </xf>
    <xf numFmtId="164" fontId="0" fillId="6" borderId="0" xfId="2" applyFont="1" applyFill="1" applyBorder="1" applyAlignment="1" applyProtection="1">
      <alignment horizontal="center" vertical="center"/>
      <protection locked="0" hidden="1"/>
    </xf>
    <xf numFmtId="44" fontId="0" fillId="6" borderId="7" xfId="1" applyFont="1" applyFill="1" applyBorder="1" applyAlignment="1" applyProtection="1">
      <alignment horizontal="center" vertical="center"/>
      <protection locked="0" hidden="1"/>
    </xf>
    <xf numFmtId="165" fontId="0" fillId="6" borderId="7" xfId="1" applyNumberFormat="1" applyFont="1" applyFill="1" applyBorder="1" applyAlignment="1" applyProtection="1">
      <alignment horizontal="center" vertical="center"/>
      <protection locked="0" hidden="1"/>
    </xf>
    <xf numFmtId="0" fontId="0" fillId="6" borderId="7" xfId="0" applyFill="1" applyBorder="1" applyAlignment="1" applyProtection="1">
      <alignment vertical="center"/>
      <protection locked="0" hidden="1"/>
    </xf>
    <xf numFmtId="0" fontId="11" fillId="6" borderId="1" xfId="0" applyFont="1" applyFill="1" applyBorder="1" applyAlignment="1" applyProtection="1">
      <alignment horizontal="center" vertical="center"/>
      <protection locked="0" hidden="1"/>
    </xf>
    <xf numFmtId="165" fontId="0" fillId="6" borderId="13" xfId="1" applyNumberFormat="1" applyFont="1" applyFill="1" applyBorder="1" applyAlignment="1" applyProtection="1">
      <alignment horizontal="center" vertical="center"/>
      <protection locked="0" hidden="1"/>
    </xf>
    <xf numFmtId="165" fontId="0" fillId="6" borderId="2" xfId="1" applyNumberFormat="1" applyFont="1" applyFill="1" applyBorder="1" applyAlignment="1" applyProtection="1">
      <alignment horizontal="center" vertical="center"/>
      <protection locked="0" hidden="1"/>
    </xf>
    <xf numFmtId="0" fontId="9" fillId="6" borderId="10" xfId="0" applyFont="1" applyFill="1" applyBorder="1" applyAlignment="1" applyProtection="1">
      <alignment vertical="center" wrapText="1"/>
      <protection locked="0" hidden="1"/>
    </xf>
    <xf numFmtId="0" fontId="6" fillId="6" borderId="9" xfId="0" applyFont="1" applyFill="1" applyBorder="1" applyAlignment="1" applyProtection="1">
      <alignment horizontal="left" vertical="center"/>
      <protection locked="0" hidden="1"/>
    </xf>
    <xf numFmtId="0" fontId="0" fillId="6" borderId="10" xfId="0" applyFill="1" applyBorder="1" applyAlignment="1" applyProtection="1">
      <alignment vertical="center"/>
      <protection locked="0" hidden="1"/>
    </xf>
    <xf numFmtId="0" fontId="0" fillId="4" borderId="6" xfId="0" applyFill="1" applyBorder="1" applyAlignment="1" applyProtection="1">
      <alignment vertical="center"/>
      <protection locked="0" hidden="1"/>
    </xf>
    <xf numFmtId="0" fontId="6" fillId="4" borderId="9" xfId="0" applyFont="1" applyFill="1" applyBorder="1" applyAlignment="1" applyProtection="1">
      <alignment horizontal="left" vertical="center"/>
      <protection locked="0" hidden="1"/>
    </xf>
    <xf numFmtId="0" fontId="0" fillId="4" borderId="12" xfId="0" applyFill="1" applyBorder="1" applyAlignment="1" applyProtection="1">
      <alignment horizontal="center" vertical="center" wrapText="1"/>
      <protection locked="0" hidden="1"/>
    </xf>
    <xf numFmtId="0" fontId="8" fillId="4" borderId="12" xfId="0" applyFont="1" applyFill="1" applyBorder="1" applyAlignment="1" applyProtection="1">
      <alignment horizontal="center" vertical="center" wrapText="1"/>
      <protection locked="0" hidden="1"/>
    </xf>
    <xf numFmtId="0" fontId="4" fillId="4" borderId="12" xfId="0" applyFont="1" applyFill="1" applyBorder="1" applyAlignment="1" applyProtection="1">
      <alignment horizontal="center" vertical="center"/>
      <protection locked="0" hidden="1"/>
    </xf>
    <xf numFmtId="0" fontId="2" fillId="4" borderId="8" xfId="0" applyFont="1" applyFill="1" applyBorder="1" applyAlignment="1" applyProtection="1">
      <alignment horizontal="center" vertical="center" wrapText="1"/>
      <protection locked="0" hidden="1"/>
    </xf>
    <xf numFmtId="0" fontId="3" fillId="4" borderId="10" xfId="0" applyFont="1" applyFill="1" applyBorder="1" applyAlignment="1" applyProtection="1">
      <alignment horizontal="left" vertical="center"/>
      <protection locked="0" hidden="1"/>
    </xf>
    <xf numFmtId="0" fontId="0" fillId="4" borderId="13" xfId="0" applyFill="1" applyBorder="1" applyAlignment="1" applyProtection="1">
      <alignment horizontal="center" vertical="center" wrapText="1"/>
      <protection locked="0" hidden="1"/>
    </xf>
    <xf numFmtId="0" fontId="4" fillId="4" borderId="13" xfId="0" applyFont="1" applyFill="1" applyBorder="1" applyAlignment="1" applyProtection="1">
      <alignment horizontal="center" vertical="center"/>
      <protection locked="0" hidden="1"/>
    </xf>
    <xf numFmtId="0" fontId="2" fillId="4" borderId="10" xfId="0" applyFont="1" applyFill="1" applyBorder="1" applyAlignment="1" applyProtection="1">
      <alignment horizontal="center" vertical="center" wrapText="1"/>
      <protection locked="0" hidden="1"/>
    </xf>
    <xf numFmtId="0" fontId="6" fillId="4" borderId="8" xfId="0" applyFont="1" applyFill="1" applyBorder="1" applyAlignment="1" applyProtection="1">
      <alignment horizontal="left" vertical="center"/>
      <protection locked="0" hidden="1"/>
    </xf>
    <xf numFmtId="0" fontId="2" fillId="4" borderId="8" xfId="0" applyFont="1" applyFill="1" applyBorder="1" applyAlignment="1" applyProtection="1">
      <alignment vertical="center" wrapText="1"/>
      <protection locked="0" hidden="1"/>
    </xf>
    <xf numFmtId="0" fontId="0" fillId="4" borderId="0" xfId="0" applyFill="1" applyBorder="1" applyAlignment="1" applyProtection="1">
      <alignment horizontal="center" vertical="center"/>
      <protection locked="0" hidden="1"/>
    </xf>
    <xf numFmtId="0" fontId="6" fillId="4" borderId="10" xfId="0" applyFont="1" applyFill="1" applyBorder="1" applyAlignment="1" applyProtection="1">
      <alignment horizontal="left" vertical="center"/>
      <protection locked="0" hidden="1"/>
    </xf>
    <xf numFmtId="0" fontId="0" fillId="4" borderId="13" xfId="0" applyFill="1" applyBorder="1" applyAlignment="1" applyProtection="1">
      <alignment horizontal="center" vertical="center"/>
      <protection locked="0" hidden="1"/>
    </xf>
    <xf numFmtId="0" fontId="2" fillId="4" borderId="10" xfId="0" applyFont="1" applyFill="1" applyBorder="1" applyAlignment="1" applyProtection="1">
      <alignment vertical="center" wrapText="1"/>
      <protection locked="0" hidden="1"/>
    </xf>
    <xf numFmtId="0" fontId="0" fillId="4" borderId="0" xfId="0" applyFill="1" applyProtection="1">
      <protection locked="0" hidden="1"/>
    </xf>
    <xf numFmtId="0" fontId="0" fillId="0" borderId="0" xfId="0" applyProtection="1">
      <protection locked="0" hidden="1"/>
    </xf>
    <xf numFmtId="0" fontId="19" fillId="8" borderId="8" xfId="0" applyFont="1" applyFill="1" applyBorder="1" applyAlignment="1" applyProtection="1">
      <alignment horizontal="center" vertical="center" wrapText="1"/>
      <protection locked="0" hidden="1"/>
    </xf>
    <xf numFmtId="0" fontId="19" fillId="8" borderId="9" xfId="0" applyFont="1" applyFill="1" applyBorder="1" applyAlignment="1" applyProtection="1">
      <alignment horizontal="center" vertical="center" wrapText="1"/>
      <protection locked="0" hidden="1"/>
    </xf>
    <xf numFmtId="0" fontId="19" fillId="8" borderId="10" xfId="0" applyFont="1" applyFill="1" applyBorder="1" applyAlignment="1" applyProtection="1">
      <alignment horizontal="center" vertical="center" wrapText="1"/>
      <protection locked="0" hidden="1"/>
    </xf>
  </cellXfs>
  <cellStyles count="3">
    <cellStyle name="Ezres 2" xfId="2" xr:uid="{00000000-0005-0000-0000-000000000000}"/>
    <cellStyle name="Normál" xfId="0" builtinId="0"/>
    <cellStyle name="Pénznem" xfId="1" builtinId="4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rvathl/Dropbox%20(MVA)/r&#233;gidrive/05.20/G519_&#220;T_DD_15.5_N&#201;V_&#201;&#201;-HH-N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Fedlap"/>
      <sheetName val="Tartalomjegyzék"/>
      <sheetName val="Összefoglalás"/>
      <sheetName val="Alapfeltételek"/>
      <sheetName val="Vállalkozó bemutatása"/>
      <sheetName val="Vállalkozás bemutatása"/>
      <sheetName val="Működés jellemzői"/>
      <sheetName val="Bevételi terv"/>
      <sheetName val="Ráfordítási terv"/>
      <sheetName val="Cash-flow 1. év"/>
      <sheetName val="Cash-flow 2. év"/>
      <sheetName val="Cash-flow 3-4. év"/>
      <sheetName val="Eredménykimutatás"/>
      <sheetName val="Értékelés (átlag)"/>
      <sheetName val="Értékelő1"/>
      <sheetName val="Értékelő2"/>
      <sheetName val="controller"/>
      <sheetName val="MÁK adatok"/>
      <sheetName val="belso"/>
    </sheetNames>
    <sheetDataSet>
      <sheetData sheetId="0"/>
      <sheetData sheetId="1">
        <row r="7">
          <cell r="C7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 t="str">
            <v>..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 t="str">
            <v xml:space="preserve">   </v>
          </cell>
        </row>
        <row r="25">
          <cell r="C25">
            <v>0</v>
          </cell>
        </row>
        <row r="26">
          <cell r="C26" t="str">
            <v xml:space="preserve">+36   </v>
          </cell>
        </row>
        <row r="36">
          <cell r="B36" t="str">
            <v>5.0</v>
          </cell>
        </row>
      </sheetData>
      <sheetData sheetId="2"/>
      <sheetData sheetId="3">
        <row r="5">
          <cell r="B5"/>
        </row>
      </sheetData>
      <sheetData sheetId="4">
        <row r="3">
          <cell r="C3"/>
          <cell r="D3"/>
          <cell r="E3"/>
        </row>
        <row r="5">
          <cell r="C5"/>
        </row>
        <row r="9">
          <cell r="B9"/>
          <cell r="C9"/>
          <cell r="D9"/>
          <cell r="E9"/>
        </row>
        <row r="13">
          <cell r="B13"/>
          <cell r="C13"/>
          <cell r="D13"/>
          <cell r="E13"/>
        </row>
      </sheetData>
      <sheetData sheetId="5">
        <row r="3">
          <cell r="C3"/>
        </row>
        <row r="4">
          <cell r="C4"/>
        </row>
        <row r="5">
          <cell r="C5"/>
        </row>
        <row r="6">
          <cell r="C6"/>
        </row>
        <row r="8">
          <cell r="C8"/>
          <cell r="D8"/>
          <cell r="E8"/>
        </row>
        <row r="9">
          <cell r="C9"/>
        </row>
        <row r="12">
          <cell r="C12"/>
        </row>
        <row r="14">
          <cell r="C14" t="str">
            <v>+36</v>
          </cell>
          <cell r="D14"/>
          <cell r="E14"/>
        </row>
        <row r="15">
          <cell r="C15"/>
        </row>
        <row r="19">
          <cell r="C19"/>
        </row>
        <row r="22">
          <cell r="C22"/>
        </row>
        <row r="25">
          <cell r="C25"/>
        </row>
      </sheetData>
      <sheetData sheetId="6">
        <row r="5">
          <cell r="C5"/>
          <cell r="E5"/>
          <cell r="F5"/>
        </row>
        <row r="6">
          <cell r="C6"/>
        </row>
        <row r="7">
          <cell r="E7"/>
        </row>
        <row r="8">
          <cell r="E8"/>
        </row>
        <row r="9">
          <cell r="E9"/>
        </row>
        <row r="10">
          <cell r="E10"/>
        </row>
        <row r="11">
          <cell r="C11"/>
        </row>
        <row r="12">
          <cell r="C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C20"/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C56"/>
          <cell r="E56"/>
        </row>
        <row r="57">
          <cell r="E57"/>
        </row>
        <row r="60">
          <cell r="C60"/>
        </row>
        <row r="63">
          <cell r="C63"/>
          <cell r="E63"/>
          <cell r="F63"/>
        </row>
        <row r="64">
          <cell r="C64"/>
        </row>
        <row r="65">
          <cell r="C65" t="str">
            <v/>
          </cell>
          <cell r="E65" t="str">
            <v/>
          </cell>
          <cell r="F65" t="str">
            <v/>
          </cell>
        </row>
        <row r="66">
          <cell r="C66" t="str">
            <v/>
          </cell>
          <cell r="E66" t="str">
            <v/>
          </cell>
          <cell r="F66" t="str">
            <v/>
          </cell>
        </row>
        <row r="67">
          <cell r="C67" t="str">
            <v/>
          </cell>
          <cell r="E67" t="str">
            <v/>
          </cell>
          <cell r="F67" t="str">
            <v/>
          </cell>
        </row>
        <row r="74">
          <cell r="C74"/>
        </row>
        <row r="77">
          <cell r="C77"/>
        </row>
        <row r="80">
          <cell r="C80"/>
        </row>
      </sheetData>
      <sheetData sheetId="7">
        <row r="4">
          <cell r="C4"/>
        </row>
        <row r="8">
          <cell r="C8"/>
        </row>
        <row r="11">
          <cell r="D11">
            <v>0</v>
          </cell>
          <cell r="E11"/>
          <cell r="F11"/>
        </row>
        <row r="18">
          <cell r="D18"/>
          <cell r="E18"/>
          <cell r="F18"/>
          <cell r="G18"/>
        </row>
        <row r="22">
          <cell r="C22"/>
        </row>
        <row r="25">
          <cell r="C25"/>
        </row>
        <row r="28">
          <cell r="C28"/>
        </row>
        <row r="31">
          <cell r="C31"/>
        </row>
        <row r="34">
          <cell r="C34"/>
        </row>
        <row r="35">
          <cell r="G35"/>
        </row>
        <row r="36">
          <cell r="G36"/>
        </row>
        <row r="37">
          <cell r="G37"/>
        </row>
        <row r="38">
          <cell r="G38"/>
        </row>
        <row r="39">
          <cell r="G39"/>
        </row>
        <row r="40">
          <cell r="G40"/>
        </row>
        <row r="41">
          <cell r="G41"/>
        </row>
        <row r="42">
          <cell r="G42"/>
        </row>
        <row r="43">
          <cell r="G43"/>
        </row>
        <row r="44">
          <cell r="G44"/>
        </row>
        <row r="45">
          <cell r="G45"/>
        </row>
        <row r="46">
          <cell r="G46"/>
        </row>
        <row r="47">
          <cell r="G47"/>
        </row>
        <row r="48">
          <cell r="G48"/>
        </row>
        <row r="49">
          <cell r="G49"/>
        </row>
      </sheetData>
      <sheetData sheetId="8">
        <row r="4">
          <cell r="B4"/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27">
          <cell r="C27">
            <v>0</v>
          </cell>
          <cell r="G27">
            <v>0</v>
          </cell>
          <cell r="J27">
            <v>0</v>
          </cell>
          <cell r="M27">
            <v>0</v>
          </cell>
        </row>
        <row r="30">
          <cell r="J30"/>
        </row>
        <row r="32">
          <cell r="C32"/>
          <cell r="J32"/>
        </row>
      </sheetData>
      <sheetData sheetId="9">
        <row r="4">
          <cell r="B4"/>
          <cell r="C4"/>
          <cell r="D4"/>
          <cell r="E4"/>
          <cell r="F4"/>
          <cell r="G4"/>
          <cell r="H4"/>
        </row>
        <row r="21">
          <cell r="B21"/>
          <cell r="C21"/>
          <cell r="D21"/>
          <cell r="E21"/>
          <cell r="F21"/>
          <cell r="G21"/>
          <cell r="H21"/>
        </row>
        <row r="31">
          <cell r="F31">
            <v>0</v>
          </cell>
          <cell r="H31">
            <v>0</v>
          </cell>
        </row>
        <row r="33">
          <cell r="E33"/>
        </row>
        <row r="41">
          <cell r="E41"/>
        </row>
      </sheetData>
      <sheetData sheetId="10">
        <row r="6"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>
            <v>0</v>
          </cell>
        </row>
        <row r="8">
          <cell r="O8">
            <v>0</v>
          </cell>
        </row>
        <row r="9">
          <cell r="O9">
            <v>0</v>
          </cell>
        </row>
        <row r="15">
          <cell r="O15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56">
          <cell r="O56">
            <v>0</v>
          </cell>
        </row>
        <row r="57">
          <cell r="O57">
            <v>0</v>
          </cell>
        </row>
        <row r="58">
          <cell r="O58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</sheetData>
      <sheetData sheetId="11">
        <row r="6">
          <cell r="C6"/>
          <cell r="D6"/>
          <cell r="E6"/>
          <cell r="F6"/>
          <cell r="G6"/>
          <cell r="H6"/>
          <cell r="I6"/>
          <cell r="J6"/>
          <cell r="O6">
            <v>0</v>
          </cell>
          <cell r="P6">
            <v>0</v>
          </cell>
        </row>
        <row r="8">
          <cell r="O8">
            <v>0</v>
          </cell>
        </row>
        <row r="9">
          <cell r="O9">
            <v>0</v>
          </cell>
        </row>
        <row r="15">
          <cell r="O15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P20">
            <v>0</v>
          </cell>
        </row>
        <row r="56">
          <cell r="O56">
            <v>0</v>
          </cell>
        </row>
        <row r="57">
          <cell r="O57">
            <v>0</v>
          </cell>
        </row>
        <row r="58">
          <cell r="O58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</sheetData>
      <sheetData sheetId="12">
        <row r="6">
          <cell r="C6"/>
          <cell r="D6"/>
        </row>
        <row r="21">
          <cell r="C21"/>
          <cell r="D21"/>
        </row>
      </sheetData>
      <sheetData sheetId="13">
        <row r="4">
          <cell r="D4"/>
          <cell r="E4"/>
          <cell r="F4"/>
          <cell r="G4"/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ászló Horváth" id="{40E11F25-6CFD-4F5D-9416-7D03D5633342}" userId="5c7a1c9b7edcddec" providerId="Windows Live"/>
</personList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527"/>
  <sheetViews>
    <sheetView tabSelected="1" topLeftCell="A110" zoomScale="55" zoomScaleNormal="55" workbookViewId="0">
      <selection activeCell="C143" sqref="C143"/>
    </sheetView>
  </sheetViews>
  <sheetFormatPr defaultColWidth="9.109375" defaultRowHeight="14.4" x14ac:dyDescent="0.3"/>
  <cols>
    <col min="1" max="1" width="24.44140625" style="214" customWidth="1"/>
    <col min="2" max="2" width="5.88671875" style="214" bestFit="1" customWidth="1"/>
    <col min="3" max="3" width="69.88671875" style="214" bestFit="1" customWidth="1"/>
    <col min="4" max="4" width="26" style="214" bestFit="1" customWidth="1"/>
    <col min="5" max="5" width="21.109375" style="214" bestFit="1" customWidth="1"/>
    <col min="6" max="6" width="20.5546875" style="214" bestFit="1" customWidth="1"/>
    <col min="7" max="7" width="67" style="214" customWidth="1"/>
    <col min="8" max="61" width="9.109375" style="213"/>
    <col min="62" max="16384" width="9.109375" style="214"/>
  </cols>
  <sheetData>
    <row r="1" spans="1:61" s="17" customFormat="1" ht="21" x14ac:dyDescent="0.3">
      <c r="A1" s="12"/>
      <c r="B1" s="13"/>
      <c r="C1" s="14"/>
      <c r="D1" s="15"/>
      <c r="E1" s="15"/>
      <c r="F1" s="15"/>
      <c r="G1" s="16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</row>
    <row r="2" spans="1:61" s="17" customFormat="1" ht="84.6" thickBot="1" x14ac:dyDescent="0.35">
      <c r="A2" s="19"/>
      <c r="B2" s="20"/>
      <c r="C2" s="21">
        <f>+[1]Fedlap!$C$7</f>
        <v>0</v>
      </c>
      <c r="D2" s="22" t="s">
        <v>6</v>
      </c>
      <c r="E2" s="22" t="s">
        <v>7</v>
      </c>
      <c r="F2" s="22" t="s">
        <v>8</v>
      </c>
      <c r="G2" s="23" t="s">
        <v>34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</row>
    <row r="3" spans="1:61" s="17" customFormat="1" ht="42" x14ac:dyDescent="0.3">
      <c r="A3" s="24" t="s">
        <v>483</v>
      </c>
      <c r="B3" s="25" t="s">
        <v>21</v>
      </c>
      <c r="C3" s="26" t="s">
        <v>78</v>
      </c>
      <c r="D3" s="27"/>
      <c r="E3" s="27"/>
      <c r="F3" s="28"/>
      <c r="G3" s="29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</row>
    <row r="4" spans="1:61" s="17" customFormat="1" ht="25.8" x14ac:dyDescent="0.3">
      <c r="A4" s="30"/>
      <c r="B4" s="31" t="s">
        <v>22</v>
      </c>
      <c r="C4" s="32" t="s">
        <v>79</v>
      </c>
      <c r="D4" s="33"/>
      <c r="E4" s="33"/>
      <c r="F4" s="34"/>
      <c r="G4" s="35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</row>
    <row r="5" spans="1:61" s="17" customFormat="1" ht="25.8" x14ac:dyDescent="0.3">
      <c r="A5" s="30"/>
      <c r="B5" s="31" t="s">
        <v>23</v>
      </c>
      <c r="C5" s="32" t="s">
        <v>80</v>
      </c>
      <c r="D5" s="36"/>
      <c r="E5" s="36"/>
      <c r="F5" s="37"/>
      <c r="G5" s="35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</row>
    <row r="6" spans="1:61" s="17" customFormat="1" ht="25.8" x14ac:dyDescent="0.3">
      <c r="A6" s="38"/>
      <c r="B6" s="39" t="s">
        <v>24</v>
      </c>
      <c r="C6" s="40" t="s">
        <v>81</v>
      </c>
      <c r="D6" s="41"/>
      <c r="E6" s="41"/>
      <c r="F6" s="42"/>
      <c r="G6" s="35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</row>
    <row r="7" spans="1:61" s="17" customFormat="1" ht="25.8" x14ac:dyDescent="0.3">
      <c r="A7" s="38"/>
      <c r="B7" s="39" t="s">
        <v>25</v>
      </c>
      <c r="C7" s="40" t="s">
        <v>82</v>
      </c>
      <c r="D7" s="41"/>
      <c r="E7" s="41"/>
      <c r="F7" s="42"/>
      <c r="G7" s="35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</row>
    <row r="8" spans="1:61" s="17" customFormat="1" ht="26.4" thickBot="1" x14ac:dyDescent="0.35">
      <c r="A8" s="43"/>
      <c r="B8" s="44" t="s">
        <v>27</v>
      </c>
      <c r="C8" s="45" t="s">
        <v>87</v>
      </c>
      <c r="D8" s="46" t="s">
        <v>88</v>
      </c>
      <c r="E8" s="46" t="s">
        <v>89</v>
      </c>
      <c r="F8" s="47"/>
      <c r="G8" s="4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</row>
    <row r="9" spans="1:61" s="54" customFormat="1" ht="21.6" thickBot="1" x14ac:dyDescent="0.35">
      <c r="A9" s="49"/>
      <c r="B9" s="50" t="s">
        <v>21</v>
      </c>
      <c r="C9" s="51" t="s">
        <v>68</v>
      </c>
      <c r="D9" s="52" t="s">
        <v>2</v>
      </c>
      <c r="E9" s="52" t="str">
        <f>+[1]Fedlap!$B$36</f>
        <v>5.0</v>
      </c>
      <c r="F9" s="52"/>
      <c r="G9" s="53" t="str">
        <f>IF(E9=D9, "OK", "Ön  nem az aktuális 5. verziószámú sablonban nyújtotta be Üzleti tervét.")</f>
        <v>OK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</row>
    <row r="10" spans="1:61" s="60" customFormat="1" ht="42.6" hidden="1" thickBot="1" x14ac:dyDescent="0.35">
      <c r="A10" s="55" t="s">
        <v>65</v>
      </c>
      <c r="B10" s="56"/>
      <c r="C10" s="57"/>
      <c r="D10" s="58"/>
      <c r="E10" s="58"/>
      <c r="F10" s="58"/>
      <c r="G10" s="59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</row>
    <row r="11" spans="1:61" s="67" customFormat="1" ht="82.5" customHeight="1" thickBot="1" x14ac:dyDescent="0.35">
      <c r="A11" s="61" t="s">
        <v>66</v>
      </c>
      <c r="B11" s="62" t="s">
        <v>22</v>
      </c>
      <c r="C11" s="63" t="s">
        <v>0</v>
      </c>
      <c r="D11" s="64">
        <f>+'[1]Vállalkozás bemutatása'!$C$11</f>
        <v>0</v>
      </c>
      <c r="E11" s="64">
        <f>+'[1]Vállalkozás bemutatása'!$C$12</f>
        <v>0</v>
      </c>
      <c r="F11" s="65"/>
      <c r="G11" s="66" t="s">
        <v>482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</row>
    <row r="12" spans="1:61" s="73" customFormat="1" ht="21.6" hidden="1" thickBot="1" x14ac:dyDescent="0.35">
      <c r="A12" s="68"/>
      <c r="B12" s="69"/>
      <c r="C12" s="70"/>
      <c r="D12" s="71"/>
      <c r="E12" s="71"/>
      <c r="F12" s="71"/>
      <c r="G12" s="72" t="s">
        <v>4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</row>
    <row r="13" spans="1:61" s="73" customFormat="1" ht="21.6" hidden="1" thickBot="1" x14ac:dyDescent="0.35">
      <c r="A13" s="68"/>
      <c r="B13" s="69"/>
      <c r="C13" s="70"/>
      <c r="D13" s="71"/>
      <c r="E13" s="71"/>
      <c r="F13" s="71"/>
      <c r="G13" s="74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</row>
    <row r="14" spans="1:61" s="73" customFormat="1" ht="21.6" hidden="1" thickBot="1" x14ac:dyDescent="0.35">
      <c r="A14" s="68"/>
      <c r="B14" s="69"/>
      <c r="C14" s="70"/>
      <c r="D14" s="71"/>
      <c r="E14" s="71"/>
      <c r="F14" s="71"/>
      <c r="G14" s="74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</row>
    <row r="15" spans="1:61" s="73" customFormat="1" ht="21.6" hidden="1" thickBot="1" x14ac:dyDescent="0.35">
      <c r="A15" s="68"/>
      <c r="B15" s="69"/>
      <c r="C15" s="70"/>
      <c r="D15" s="71"/>
      <c r="E15" s="71"/>
      <c r="F15" s="71"/>
      <c r="G15" s="74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</row>
    <row r="16" spans="1:61" s="73" customFormat="1" ht="21.6" hidden="1" thickBot="1" x14ac:dyDescent="0.35">
      <c r="A16" s="68"/>
      <c r="B16" s="69"/>
      <c r="C16" s="70"/>
      <c r="D16" s="71"/>
      <c r="E16" s="71"/>
      <c r="F16" s="71"/>
      <c r="G16" s="74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</row>
    <row r="17" spans="1:61" s="73" customFormat="1" ht="21.6" hidden="1" thickBot="1" x14ac:dyDescent="0.35">
      <c r="A17" s="68"/>
      <c r="B17" s="69"/>
      <c r="C17" s="70"/>
      <c r="D17" s="71"/>
      <c r="E17" s="71"/>
      <c r="F17" s="71"/>
      <c r="G17" s="74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</row>
    <row r="18" spans="1:61" s="73" customFormat="1" ht="21.6" hidden="1" thickBot="1" x14ac:dyDescent="0.35">
      <c r="A18" s="68"/>
      <c r="B18" s="69"/>
      <c r="C18" s="70"/>
      <c r="D18" s="71"/>
      <c r="E18" s="71"/>
      <c r="F18" s="71"/>
      <c r="G18" s="74" t="s">
        <v>64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</row>
    <row r="19" spans="1:61" s="73" customFormat="1" ht="21.6" hidden="1" thickBot="1" x14ac:dyDescent="0.35">
      <c r="A19" s="68"/>
      <c r="B19" s="75"/>
      <c r="C19" s="76"/>
      <c r="D19" s="77"/>
      <c r="E19" s="77"/>
      <c r="F19" s="77"/>
      <c r="G19" s="7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</row>
    <row r="20" spans="1:61" s="60" customFormat="1" ht="102.75" customHeight="1" thickBot="1" x14ac:dyDescent="0.35">
      <c r="A20" s="79"/>
      <c r="B20" s="80" t="s">
        <v>23</v>
      </c>
      <c r="C20" s="81" t="s">
        <v>69</v>
      </c>
      <c r="D20" s="82" t="s">
        <v>5</v>
      </c>
      <c r="E20" s="82">
        <f>+'[1]Működés jellemzői'!$G$35</f>
        <v>0</v>
      </c>
      <c r="F20" s="83"/>
      <c r="G20" s="84" t="str">
        <f>IF(E20=D20,"OK","Ön, nem jelölte a pályázat által előírt, kötelező nyilvánosság biztosítását.")</f>
        <v>Ön, nem jelölte a pályázat által előírt, kötelező nyilvánosság biztosítását.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</row>
    <row r="21" spans="1:61" s="90" customFormat="1" ht="36.6" thickBot="1" x14ac:dyDescent="0.35">
      <c r="A21" s="85"/>
      <c r="B21" s="86" t="s">
        <v>24</v>
      </c>
      <c r="C21" s="87" t="s">
        <v>71</v>
      </c>
      <c r="D21" s="88">
        <v>4573800</v>
      </c>
      <c r="E21" s="88">
        <f>+'[1]Bevételi terv'!$C$32</f>
        <v>0</v>
      </c>
      <c r="F21" s="88"/>
      <c r="G21" s="89" t="str">
        <f>IF(E21=D21, "OK", "Ön, nem pályázat által rögzített Támogatási összeget adta meg a bevételi tervben")</f>
        <v>Ön, nem pályázat által rögzített Támogatási összeget adta meg a bevételi tervben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</row>
    <row r="22" spans="1:61" s="90" customFormat="1" ht="60.75" customHeight="1" thickBot="1" x14ac:dyDescent="0.35">
      <c r="A22" s="85"/>
      <c r="B22" s="91" t="s">
        <v>25</v>
      </c>
      <c r="C22" s="87" t="s">
        <v>70</v>
      </c>
      <c r="D22" s="88">
        <f>COUNTA(D24:D35)</f>
        <v>12</v>
      </c>
      <c r="E22" s="92">
        <f>+'[1]Vállalkozás bemutatása'!$E$5</f>
        <v>0</v>
      </c>
      <c r="F22" s="88">
        <f>SUM(F24:F35)</f>
        <v>0</v>
      </c>
      <c r="G22" s="93" t="str">
        <f>IF(F22=E36, "Nem a vállalkozás létrehozásával összhangban készített el a bevételi tervét. Ön, nem a vállalkozás létrehozásának dátumával megegyező hónaptól kezdte a táblázat kitöltését. Kérjük hozza összhangba.","OK")</f>
        <v>Nem a vállalkozás létrehozásával összhangban készített el a bevételi tervét. Ön, nem a vállalkozás létrehozásának dátumával megegyező hónaptól kezdte a táblázat kitöltését. Kérjük hozza összhangba.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</row>
    <row r="23" spans="1:61" s="90" customFormat="1" ht="21" x14ac:dyDescent="0.3">
      <c r="A23" s="85"/>
      <c r="B23" s="94"/>
      <c r="C23" s="95" t="s">
        <v>60</v>
      </c>
      <c r="D23" s="96"/>
      <c r="E23" s="97"/>
      <c r="F23" s="96"/>
      <c r="G23" s="215" t="s">
        <v>482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</row>
    <row r="24" spans="1:61" s="90" customFormat="1" ht="21" x14ac:dyDescent="0.3">
      <c r="A24" s="85"/>
      <c r="B24" s="94"/>
      <c r="C24" s="98"/>
      <c r="D24" s="99" t="str">
        <f>IF(E24=$E$22, "", "0")</f>
        <v>0</v>
      </c>
      <c r="E24" s="99" t="str">
        <f>IF(F24=0, "", "január")</f>
        <v/>
      </c>
      <c r="F24" s="100">
        <f>+'[1]Bevételi terv'!$C$17</f>
        <v>0</v>
      </c>
      <c r="G24" s="216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</row>
    <row r="25" spans="1:61" s="90" customFormat="1" ht="21" x14ac:dyDescent="0.3">
      <c r="A25" s="85"/>
      <c r="B25" s="101"/>
      <c r="C25" s="98"/>
      <c r="D25" s="99" t="str">
        <f t="shared" ref="D25:D35" si="0">IF(E25=$E$22, "", "0")</f>
        <v>0</v>
      </c>
      <c r="E25" s="99" t="str">
        <f>IF(F25=0, "", "február")</f>
        <v/>
      </c>
      <c r="F25" s="100">
        <f>+'[1]Bevételi terv'!$D$17</f>
        <v>0</v>
      </c>
      <c r="G25" s="216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</row>
    <row r="26" spans="1:61" s="90" customFormat="1" ht="21" x14ac:dyDescent="0.3">
      <c r="A26" s="85"/>
      <c r="B26" s="101"/>
      <c r="C26" s="98"/>
      <c r="D26" s="99" t="str">
        <f t="shared" si="0"/>
        <v>0</v>
      </c>
      <c r="E26" s="99" t="str">
        <f>IF(F26=0, "", "március")</f>
        <v/>
      </c>
      <c r="F26" s="100">
        <f>+'[1]Bevételi terv'!$E$17</f>
        <v>0</v>
      </c>
      <c r="G26" s="216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</row>
    <row r="27" spans="1:61" s="90" customFormat="1" ht="21" x14ac:dyDescent="0.3">
      <c r="A27" s="85"/>
      <c r="B27" s="101"/>
      <c r="C27" s="98"/>
      <c r="D27" s="99" t="str">
        <f t="shared" si="0"/>
        <v>0</v>
      </c>
      <c r="E27" s="99" t="str">
        <f>IF(F27=0, "", "április")</f>
        <v/>
      </c>
      <c r="F27" s="100">
        <f>+'[1]Bevételi terv'!$F$17</f>
        <v>0</v>
      </c>
      <c r="G27" s="216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</row>
    <row r="28" spans="1:61" s="90" customFormat="1" ht="21" x14ac:dyDescent="0.3">
      <c r="A28" s="85"/>
      <c r="B28" s="101"/>
      <c r="C28" s="98"/>
      <c r="D28" s="99" t="str">
        <f t="shared" si="0"/>
        <v>0</v>
      </c>
      <c r="E28" s="99" t="str">
        <f>IF(F28=0, "", "május")</f>
        <v/>
      </c>
      <c r="F28" s="100">
        <f>+'[1]Bevételi terv'!$G$17</f>
        <v>0</v>
      </c>
      <c r="G28" s="216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</row>
    <row r="29" spans="1:61" s="90" customFormat="1" ht="21" x14ac:dyDescent="0.3">
      <c r="A29" s="85"/>
      <c r="B29" s="101"/>
      <c r="C29" s="98"/>
      <c r="D29" s="99" t="str">
        <f t="shared" si="0"/>
        <v>0</v>
      </c>
      <c r="E29" s="99" t="str">
        <f>IF(F29=0, "", "június")</f>
        <v/>
      </c>
      <c r="F29" s="100">
        <f>+'[1]Bevételi terv'!$H$17</f>
        <v>0</v>
      </c>
      <c r="G29" s="216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</row>
    <row r="30" spans="1:61" s="90" customFormat="1" ht="21" x14ac:dyDescent="0.3">
      <c r="A30" s="85"/>
      <c r="B30" s="101"/>
      <c r="C30" s="98"/>
      <c r="D30" s="99" t="str">
        <f t="shared" si="0"/>
        <v>0</v>
      </c>
      <c r="E30" s="99" t="str">
        <f>IF(F30=0, "", "július")</f>
        <v/>
      </c>
      <c r="F30" s="102">
        <f>+'[1]Bevételi terv'!$I$17</f>
        <v>0</v>
      </c>
      <c r="G30" s="216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</row>
    <row r="31" spans="1:61" s="90" customFormat="1" ht="21" x14ac:dyDescent="0.3">
      <c r="A31" s="85"/>
      <c r="B31" s="101"/>
      <c r="C31" s="98"/>
      <c r="D31" s="99" t="str">
        <f t="shared" si="0"/>
        <v>0</v>
      </c>
      <c r="E31" s="99" t="str">
        <f>IF(F31=0, "", "augusztus")</f>
        <v/>
      </c>
      <c r="F31" s="102">
        <f>+'[1]Bevételi terv'!$K$17</f>
        <v>0</v>
      </c>
      <c r="G31" s="216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</row>
    <row r="32" spans="1:61" s="90" customFormat="1" ht="21" x14ac:dyDescent="0.3">
      <c r="A32" s="85"/>
      <c r="B32" s="101"/>
      <c r="C32" s="98"/>
      <c r="D32" s="99" t="str">
        <f t="shared" si="0"/>
        <v>0</v>
      </c>
      <c r="E32" s="99" t="str">
        <f>IF(F32=0, "", "szeptember")</f>
        <v/>
      </c>
      <c r="F32" s="102">
        <f>+'[1]Bevételi terv'!$L$17</f>
        <v>0</v>
      </c>
      <c r="G32" s="216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</row>
    <row r="33" spans="1:61" s="90" customFormat="1" ht="21" x14ac:dyDescent="0.3">
      <c r="A33" s="85"/>
      <c r="B33" s="101"/>
      <c r="C33" s="98"/>
      <c r="D33" s="99" t="str">
        <f t="shared" si="0"/>
        <v>0</v>
      </c>
      <c r="E33" s="99" t="str">
        <f>IF(F33=0, "", "október")</f>
        <v/>
      </c>
      <c r="F33" s="102">
        <f>+'[1]Bevételi terv'!$M$17</f>
        <v>0</v>
      </c>
      <c r="G33" s="216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</row>
    <row r="34" spans="1:61" s="90" customFormat="1" ht="21" x14ac:dyDescent="0.3">
      <c r="A34" s="85"/>
      <c r="B34" s="101"/>
      <c r="C34" s="98"/>
      <c r="D34" s="99" t="str">
        <f t="shared" si="0"/>
        <v>0</v>
      </c>
      <c r="E34" s="99" t="str">
        <f>IF(F34=0, "", "november")</f>
        <v/>
      </c>
      <c r="F34" s="102">
        <f>+'[1]Bevételi terv'!$N$17</f>
        <v>0</v>
      </c>
      <c r="G34" s="216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</row>
    <row r="35" spans="1:61" s="90" customFormat="1" ht="21" x14ac:dyDescent="0.3">
      <c r="A35" s="85"/>
      <c r="B35" s="101"/>
      <c r="C35" s="98"/>
      <c r="D35" s="99" t="str">
        <f t="shared" si="0"/>
        <v>0</v>
      </c>
      <c r="E35" s="99" t="str">
        <f>IF(F35=0, "", "december")</f>
        <v/>
      </c>
      <c r="F35" s="102">
        <f>+'[1]Bevételi terv'!$N$17</f>
        <v>0</v>
      </c>
      <c r="G35" s="216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</row>
    <row r="36" spans="1:61" s="90" customFormat="1" ht="66.599999999999994" customHeight="1" thickBot="1" x14ac:dyDescent="0.35">
      <c r="A36" s="85"/>
      <c r="B36" s="101" t="s">
        <v>27</v>
      </c>
      <c r="C36" s="103" t="s">
        <v>480</v>
      </c>
      <c r="D36" s="104">
        <f>+'[1]Vállalkozás bemutatása'!$C$5</f>
        <v>0</v>
      </c>
      <c r="E36" s="105">
        <f>+'[1]Vállalkozás bemutatása'!$E$5</f>
        <v>0</v>
      </c>
      <c r="F36" s="104">
        <f>+'[1]Vállalkozás bemutatása'!$F$5</f>
        <v>0</v>
      </c>
      <c r="G36" s="217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</row>
    <row r="37" spans="1:61" s="90" customFormat="1" ht="49.5" customHeight="1" x14ac:dyDescent="0.3">
      <c r="A37" s="85"/>
      <c r="B37" s="91" t="s">
        <v>29</v>
      </c>
      <c r="C37" s="106" t="s">
        <v>70</v>
      </c>
      <c r="D37" s="97">
        <f t="shared" ref="D37" si="1">SUM(D39:D62)</f>
        <v>0</v>
      </c>
      <c r="E37" s="97"/>
      <c r="F37" s="107">
        <f>SUM(F39:F62)</f>
        <v>0</v>
      </c>
      <c r="G37" s="10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</row>
    <row r="38" spans="1:61" s="90" customFormat="1" ht="15.6" x14ac:dyDescent="0.3">
      <c r="A38" s="85"/>
      <c r="B38" s="109"/>
      <c r="C38" s="110" t="s">
        <v>28</v>
      </c>
      <c r="D38" s="111" t="s">
        <v>31</v>
      </c>
      <c r="E38" s="100"/>
      <c r="F38" s="109" t="s">
        <v>30</v>
      </c>
      <c r="G38" s="10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</row>
    <row r="39" spans="1:61" s="90" customFormat="1" ht="18" x14ac:dyDescent="0.3">
      <c r="A39" s="85"/>
      <c r="B39" s="109"/>
      <c r="C39" s="112"/>
      <c r="D39" s="99">
        <f>+'[1]Bevételi terv'!$C$17</f>
        <v>0</v>
      </c>
      <c r="E39" s="99" t="str">
        <f>IF(D39=0, "", "január")</f>
        <v/>
      </c>
      <c r="F39" s="113">
        <f>+'[1]Cash-flow 1. év'!$C$6</f>
        <v>0</v>
      </c>
      <c r="G39" s="114" t="str">
        <f t="shared" ref="G39:G46" si="2">IF(F39=D39, "OK", "A feltüntetett értékesítésből származó Bevétel, szeptember nem egyezik meg a Bevételi tervben szereplő összeggel.")</f>
        <v>OK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</row>
    <row r="40" spans="1:61" s="90" customFormat="1" ht="18" x14ac:dyDescent="0.3">
      <c r="A40" s="85"/>
      <c r="B40" s="109"/>
      <c r="C40" s="112"/>
      <c r="D40" s="99">
        <f>+'[1]Bevételi terv'!$D$17</f>
        <v>0</v>
      </c>
      <c r="E40" s="99" t="str">
        <f>IF(D40=0, "", "február")</f>
        <v/>
      </c>
      <c r="F40" s="113">
        <f>+'[1]Cash-flow 1. év'!$D$6</f>
        <v>0</v>
      </c>
      <c r="G40" s="114" t="str">
        <f t="shared" si="2"/>
        <v>OK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</row>
    <row r="41" spans="1:61" s="90" customFormat="1" ht="18" x14ac:dyDescent="0.3">
      <c r="A41" s="85"/>
      <c r="B41" s="109"/>
      <c r="C41" s="112"/>
      <c r="D41" s="99">
        <f>+'[1]Bevételi terv'!$E$17</f>
        <v>0</v>
      </c>
      <c r="E41" s="99" t="str">
        <f t="shared" ref="E41" si="3">IF(D41=0, "", "március")</f>
        <v/>
      </c>
      <c r="F41" s="113">
        <f>+'[1]Cash-flow 1. év'!$E$6</f>
        <v>0</v>
      </c>
      <c r="G41" s="114" t="str">
        <f t="shared" si="2"/>
        <v>OK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</row>
    <row r="42" spans="1:61" s="90" customFormat="1" ht="18" x14ac:dyDescent="0.3">
      <c r="A42" s="85"/>
      <c r="B42" s="109"/>
      <c r="C42" s="112"/>
      <c r="D42" s="99">
        <f>+'[1]Bevételi terv'!$F$17</f>
        <v>0</v>
      </c>
      <c r="E42" s="99" t="str">
        <f>IF(D42=0, "", "április")</f>
        <v/>
      </c>
      <c r="F42" s="113">
        <f>+'[1]Cash-flow 1. év'!$F$6</f>
        <v>0</v>
      </c>
      <c r="G42" s="114" t="str">
        <f t="shared" si="2"/>
        <v>OK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</row>
    <row r="43" spans="1:61" s="90" customFormat="1" ht="18" x14ac:dyDescent="0.3">
      <c r="A43" s="85"/>
      <c r="B43" s="109"/>
      <c r="C43" s="112"/>
      <c r="D43" s="99">
        <f>+'[1]Bevételi terv'!$G$17</f>
        <v>0</v>
      </c>
      <c r="E43" s="99" t="str">
        <f>IF(D43=0, "", "május")</f>
        <v/>
      </c>
      <c r="F43" s="113">
        <f>+'[1]Cash-flow 1. év'!$G$6</f>
        <v>0</v>
      </c>
      <c r="G43" s="114" t="str">
        <f t="shared" si="2"/>
        <v>OK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</row>
    <row r="44" spans="1:61" s="90" customFormat="1" ht="18" x14ac:dyDescent="0.3">
      <c r="A44" s="85"/>
      <c r="B44" s="109"/>
      <c r="C44" s="112"/>
      <c r="D44" s="99">
        <f>+'[1]Bevételi terv'!$H$17</f>
        <v>0</v>
      </c>
      <c r="E44" s="99" t="str">
        <f>IF(D44=0, "", "június")</f>
        <v/>
      </c>
      <c r="F44" s="113">
        <f>+'[1]Cash-flow 1. év'!$H$6</f>
        <v>0</v>
      </c>
      <c r="G44" s="114" t="str">
        <f t="shared" si="2"/>
        <v>OK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</row>
    <row r="45" spans="1:61" s="90" customFormat="1" ht="18" x14ac:dyDescent="0.3">
      <c r="A45" s="85"/>
      <c r="B45" s="109"/>
      <c r="C45" s="112"/>
      <c r="D45" s="99">
        <f>+'[1]Bevételi terv'!$I$17</f>
        <v>0</v>
      </c>
      <c r="E45" s="99" t="str">
        <f>IF(D45=0, "", "július")</f>
        <v/>
      </c>
      <c r="F45" s="115">
        <f>+'[1]Cash-flow 1. év'!$I$6</f>
        <v>0</v>
      </c>
      <c r="G45" s="114" t="str">
        <f t="shared" si="2"/>
        <v>OK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</row>
    <row r="46" spans="1:61" s="90" customFormat="1" ht="18" x14ac:dyDescent="0.3">
      <c r="A46" s="85"/>
      <c r="B46" s="109"/>
      <c r="C46" s="112"/>
      <c r="D46" s="99">
        <f>+'[1]Bevételi terv'!$J$17</f>
        <v>0</v>
      </c>
      <c r="E46" s="99" t="str">
        <f>IF(D46=0, "", "augusztus")</f>
        <v/>
      </c>
      <c r="F46" s="115">
        <f>+'[1]Cash-flow 1. év'!$J$6</f>
        <v>0</v>
      </c>
      <c r="G46" s="114" t="str">
        <f t="shared" si="2"/>
        <v>OK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</row>
    <row r="47" spans="1:61" s="90" customFormat="1" ht="18" x14ac:dyDescent="0.3">
      <c r="A47" s="85"/>
      <c r="B47" s="109"/>
      <c r="C47" s="112"/>
      <c r="D47" s="99">
        <f>+'[1]Bevételi terv'!$K$17</f>
        <v>0</v>
      </c>
      <c r="E47" s="99" t="str">
        <f>IF(D47=0, "", "szeptember")</f>
        <v/>
      </c>
      <c r="F47" s="115">
        <f>+'[1]Cash-flow 1. év'!$K$6</f>
        <v>0</v>
      </c>
      <c r="G47" s="114" t="str">
        <f>IF(F47=D47, "OK", "A feltüntetett értékesítésből származó Bevétel, szeptember nem egyezik meg a Bevételi tervben szereplő összeggel.")</f>
        <v>OK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</row>
    <row r="48" spans="1:61" s="90" customFormat="1" ht="18" x14ac:dyDescent="0.3">
      <c r="A48" s="85"/>
      <c r="B48" s="109"/>
      <c r="C48" s="112"/>
      <c r="D48" s="99">
        <f>+'[1]Bevételi terv'!$L$17</f>
        <v>0</v>
      </c>
      <c r="E48" s="99" t="str">
        <f>IF(D48=0, "", "október")</f>
        <v/>
      </c>
      <c r="F48" s="115">
        <f>+'[1]Cash-flow 1. év'!$L$6</f>
        <v>0</v>
      </c>
      <c r="G48" s="114" t="str">
        <f t="shared" ref="G48:G50" si="4">IF(F48=D48, "OK", "A feltüntetett értékesítésből származó Bevétel, szeptember nem egyezik meg a Bevételi tervben szereplő összeggel.")</f>
        <v>OK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</row>
    <row r="49" spans="1:61" s="90" customFormat="1" ht="18" x14ac:dyDescent="0.3">
      <c r="A49" s="85"/>
      <c r="B49" s="109"/>
      <c r="C49" s="112"/>
      <c r="D49" s="99">
        <f>+'[1]Bevételi terv'!$M$17</f>
        <v>0</v>
      </c>
      <c r="E49" s="99" t="str">
        <f>IF(D49=0, "", "november")</f>
        <v/>
      </c>
      <c r="F49" s="115">
        <f>+'[1]Cash-flow 1. év'!$M$6</f>
        <v>0</v>
      </c>
      <c r="G49" s="114" t="str">
        <f t="shared" si="4"/>
        <v>OK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</row>
    <row r="50" spans="1:61" s="90" customFormat="1" ht="18" x14ac:dyDescent="0.3">
      <c r="A50" s="85"/>
      <c r="B50" s="109"/>
      <c r="C50" s="112"/>
      <c r="D50" s="99">
        <f>+'[1]Bevételi terv'!$N$17</f>
        <v>0</v>
      </c>
      <c r="E50" s="99" t="str">
        <f>IF(D50=0, "", "december")</f>
        <v/>
      </c>
      <c r="F50" s="115">
        <f>+'[1]Cash-flow 1. év'!$N$6</f>
        <v>0</v>
      </c>
      <c r="G50" s="114" t="str">
        <f t="shared" si="4"/>
        <v>OK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</row>
    <row r="51" spans="1:61" s="90" customFormat="1" ht="21" x14ac:dyDescent="0.3">
      <c r="A51" s="85"/>
      <c r="B51" s="94"/>
      <c r="C51" s="98"/>
      <c r="D51" s="99"/>
      <c r="E51" s="99" t="s">
        <v>9</v>
      </c>
      <c r="F51" s="116">
        <f>+'[1]Cash-flow 2. év'!$C$6</f>
        <v>0</v>
      </c>
      <c r="G51" s="117" t="s">
        <v>482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</row>
    <row r="52" spans="1:61" s="90" customFormat="1" ht="21" x14ac:dyDescent="0.3">
      <c r="A52" s="85"/>
      <c r="B52" s="94"/>
      <c r="C52" s="98"/>
      <c r="D52" s="99"/>
      <c r="E52" s="99" t="s">
        <v>10</v>
      </c>
      <c r="F52" s="116">
        <f>+'[1]Cash-flow 2. év'!$D$6</f>
        <v>0</v>
      </c>
      <c r="G52" s="117" t="s">
        <v>482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</row>
    <row r="53" spans="1:61" s="90" customFormat="1" ht="21" x14ac:dyDescent="0.3">
      <c r="A53" s="85"/>
      <c r="B53" s="94"/>
      <c r="C53" s="98"/>
      <c r="D53" s="99"/>
      <c r="E53" s="99" t="s">
        <v>11</v>
      </c>
      <c r="F53" s="116">
        <f>+'[1]Cash-flow 2. év'!$E$6</f>
        <v>0</v>
      </c>
      <c r="G53" s="117" t="s">
        <v>482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</row>
    <row r="54" spans="1:61" s="90" customFormat="1" ht="21" x14ac:dyDescent="0.3">
      <c r="A54" s="85"/>
      <c r="B54" s="94"/>
      <c r="C54" s="98"/>
      <c r="D54" s="99"/>
      <c r="E54" s="99" t="s">
        <v>12</v>
      </c>
      <c r="F54" s="116">
        <f>+'[1]Cash-flow 2. év'!$F$6</f>
        <v>0</v>
      </c>
      <c r="G54" s="117" t="s">
        <v>482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</row>
    <row r="55" spans="1:61" s="90" customFormat="1" ht="21" x14ac:dyDescent="0.3">
      <c r="A55" s="85"/>
      <c r="B55" s="94"/>
      <c r="C55" s="98"/>
      <c r="D55" s="99"/>
      <c r="E55" s="99" t="s">
        <v>13</v>
      </c>
      <c r="F55" s="116">
        <f>+'[1]Cash-flow 2. év'!$G$6</f>
        <v>0</v>
      </c>
      <c r="G55" s="117" t="s">
        <v>482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</row>
    <row r="56" spans="1:61" s="90" customFormat="1" ht="21" x14ac:dyDescent="0.3">
      <c r="A56" s="85"/>
      <c r="B56" s="94"/>
      <c r="C56" s="98"/>
      <c r="D56" s="99"/>
      <c r="E56" s="99" t="s">
        <v>14</v>
      </c>
      <c r="F56" s="116">
        <f>+'[1]Cash-flow 2. év'!$E$6</f>
        <v>0</v>
      </c>
      <c r="G56" s="117" t="s">
        <v>482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</row>
    <row r="57" spans="1:61" s="90" customFormat="1" ht="21" x14ac:dyDescent="0.3">
      <c r="A57" s="85"/>
      <c r="B57" s="94"/>
      <c r="C57" s="98"/>
      <c r="D57" s="99"/>
      <c r="E57" s="99" t="s">
        <v>15</v>
      </c>
      <c r="F57" s="116">
        <f>+'[1]Cash-flow 2. év'!$F$6</f>
        <v>0</v>
      </c>
      <c r="G57" s="117" t="s">
        <v>482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</row>
    <row r="58" spans="1:61" s="90" customFormat="1" ht="21" x14ac:dyDescent="0.3">
      <c r="A58" s="85"/>
      <c r="B58" s="94"/>
      <c r="C58" s="98"/>
      <c r="D58" s="99"/>
      <c r="E58" s="99" t="s">
        <v>16</v>
      </c>
      <c r="F58" s="116">
        <f>+'[1]Cash-flow 2. év'!$G$6</f>
        <v>0</v>
      </c>
      <c r="G58" s="117" t="s">
        <v>482</v>
      </c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</row>
    <row r="59" spans="1:61" s="90" customFormat="1" ht="21" x14ac:dyDescent="0.3">
      <c r="A59" s="85"/>
      <c r="B59" s="94"/>
      <c r="C59" s="98"/>
      <c r="D59" s="99"/>
      <c r="E59" s="99" t="s">
        <v>17</v>
      </c>
      <c r="F59" s="116">
        <f>+'[1]Cash-flow 2. év'!$H$6</f>
        <v>0</v>
      </c>
      <c r="G59" s="117" t="s">
        <v>482</v>
      </c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</row>
    <row r="60" spans="1:61" s="90" customFormat="1" ht="21" x14ac:dyDescent="0.3">
      <c r="A60" s="85"/>
      <c r="B60" s="94"/>
      <c r="C60" s="98"/>
      <c r="D60" s="99"/>
      <c r="E60" s="99" t="s">
        <v>18</v>
      </c>
      <c r="F60" s="116">
        <f>+'[1]Cash-flow 2. év'!$I$6</f>
        <v>0</v>
      </c>
      <c r="G60" s="117" t="s">
        <v>482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</row>
    <row r="61" spans="1:61" s="90" customFormat="1" ht="21" x14ac:dyDescent="0.3">
      <c r="A61" s="85"/>
      <c r="B61" s="94"/>
      <c r="C61" s="98"/>
      <c r="D61" s="99"/>
      <c r="E61" s="99" t="s">
        <v>19</v>
      </c>
      <c r="F61" s="116">
        <f>+'[1]Cash-flow 2. év'!$I$6</f>
        <v>0</v>
      </c>
      <c r="G61" s="117" t="s">
        <v>482</v>
      </c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</row>
    <row r="62" spans="1:61" s="90" customFormat="1" ht="21.6" thickBot="1" x14ac:dyDescent="0.35">
      <c r="A62" s="85"/>
      <c r="B62" s="118"/>
      <c r="C62" s="119"/>
      <c r="D62" s="120"/>
      <c r="E62" s="120" t="s">
        <v>20</v>
      </c>
      <c r="F62" s="121">
        <f>+'[1]Cash-flow 2. év'!$J$6</f>
        <v>0</v>
      </c>
      <c r="G62" s="117" t="s">
        <v>482</v>
      </c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</row>
    <row r="63" spans="1:61" s="128" customFormat="1" ht="21.6" hidden="1" thickBot="1" x14ac:dyDescent="0.35">
      <c r="A63" s="122"/>
      <c r="B63" s="123" t="s">
        <v>32</v>
      </c>
      <c r="C63" s="124"/>
      <c r="D63" s="125"/>
      <c r="E63" s="125"/>
      <c r="F63" s="125"/>
      <c r="G63" s="126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</row>
    <row r="64" spans="1:61" s="128" customFormat="1" ht="21.6" hidden="1" thickBot="1" x14ac:dyDescent="0.35">
      <c r="A64" s="130"/>
      <c r="B64" s="131" t="s">
        <v>26</v>
      </c>
      <c r="C64" s="124"/>
      <c r="D64" s="125"/>
      <c r="E64" s="125"/>
      <c r="F64" s="125"/>
      <c r="G64" s="126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</row>
    <row r="65" spans="1:61" s="60" customFormat="1" ht="72" customHeight="1" thickBot="1" x14ac:dyDescent="0.35">
      <c r="A65" s="132" t="s">
        <v>67</v>
      </c>
      <c r="B65" s="133" t="s">
        <v>481</v>
      </c>
      <c r="C65" s="134" t="s">
        <v>84</v>
      </c>
      <c r="D65" s="135">
        <v>4573800</v>
      </c>
      <c r="E65" s="135">
        <f>+'[1]Cash-flow 1. év'!$O$15+'[1]Cash-flow 2. év'!$O$15</f>
        <v>0</v>
      </c>
      <c r="F65" s="135"/>
      <c r="G65" s="136" t="str">
        <f>IF(E65=D65, "OK", "A Cash- flow 1. és 2. évben rögzített elszámolható költségek összege nem egyezik meg a Bevételi tervben szereplő Támogatási összeggel.")</f>
        <v>A Cash- flow 1. és 2. évben rögzített elszámolható költségek összege nem egyezik meg a Bevételi tervben szereplő Támogatási összeggel.</v>
      </c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</row>
    <row r="66" spans="1:61" s="60" customFormat="1" ht="61.95" customHeight="1" x14ac:dyDescent="0.3">
      <c r="A66" s="137"/>
      <c r="B66" s="133" t="s">
        <v>26</v>
      </c>
      <c r="C66" s="138" t="s">
        <v>72</v>
      </c>
      <c r="D66" s="139" t="s">
        <v>58</v>
      </c>
      <c r="E66" s="139" t="s">
        <v>59</v>
      </c>
      <c r="F66" s="135"/>
      <c r="G66" s="140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</row>
    <row r="67" spans="1:61" s="60" customFormat="1" ht="21" x14ac:dyDescent="0.3">
      <c r="A67" s="137"/>
      <c r="B67" s="141"/>
      <c r="C67" s="142"/>
      <c r="D67" s="143">
        <f>+'[1]Cash-flow 1. év'!$C$67</f>
        <v>0</v>
      </c>
      <c r="E67" s="143">
        <f>+'[1]Cash-flow 2. év'!$C$67</f>
        <v>0</v>
      </c>
      <c r="F67" s="144" t="str">
        <f t="shared" ref="F67:F79" si="5">IF(D67&gt;=0, "OK", "A Záró pénzügyi egyenleg nem lehet negatív! Negatív záró pénzügyi egyenleg esetén az ÜT nem jóváhagyható!")</f>
        <v>OK</v>
      </c>
      <c r="G67" s="145" t="str">
        <f t="shared" ref="G67:G79" si="6">IF(E67&gt;=0, "OK", "A Záró pénzügyi egyenleg nem lehet negatív! Negatív záró pénzügyi egyenleg esetén az ÜT nem jóváhagyható!")</f>
        <v>OK</v>
      </c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</row>
    <row r="68" spans="1:61" s="60" customFormat="1" ht="21" x14ac:dyDescent="0.3">
      <c r="A68" s="137"/>
      <c r="B68" s="141"/>
      <c r="C68" s="142"/>
      <c r="D68" s="143">
        <f>+'[1]Cash-flow 1. év'!$D$67</f>
        <v>0</v>
      </c>
      <c r="E68" s="143">
        <f>+'[1]Cash-flow 2. év'!$D$67</f>
        <v>0</v>
      </c>
      <c r="F68" s="144" t="str">
        <f t="shared" si="5"/>
        <v>OK</v>
      </c>
      <c r="G68" s="145" t="str">
        <f t="shared" si="6"/>
        <v>OK</v>
      </c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</row>
    <row r="69" spans="1:61" s="60" customFormat="1" ht="21" x14ac:dyDescent="0.3">
      <c r="A69" s="137"/>
      <c r="B69" s="141"/>
      <c r="C69" s="142"/>
      <c r="D69" s="143">
        <f>+'[1]Cash-flow 1. év'!$E$67</f>
        <v>0</v>
      </c>
      <c r="E69" s="143">
        <f>+'[1]Cash-flow 2. év'!$E$67</f>
        <v>0</v>
      </c>
      <c r="F69" s="144" t="str">
        <f t="shared" si="5"/>
        <v>OK</v>
      </c>
      <c r="G69" s="145" t="str">
        <f t="shared" si="6"/>
        <v>OK</v>
      </c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</row>
    <row r="70" spans="1:61" s="60" customFormat="1" ht="21" x14ac:dyDescent="0.3">
      <c r="A70" s="137"/>
      <c r="B70" s="141"/>
      <c r="C70" s="142"/>
      <c r="D70" s="143">
        <f>+'[1]Cash-flow 1. év'!$F$67</f>
        <v>0</v>
      </c>
      <c r="E70" s="143">
        <f>+'[1]Cash-flow 2. év'!$F$67</f>
        <v>0</v>
      </c>
      <c r="F70" s="144" t="str">
        <f t="shared" si="5"/>
        <v>OK</v>
      </c>
      <c r="G70" s="145" t="str">
        <f t="shared" si="6"/>
        <v>OK</v>
      </c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</row>
    <row r="71" spans="1:61" s="60" customFormat="1" ht="21" x14ac:dyDescent="0.3">
      <c r="A71" s="137"/>
      <c r="B71" s="141"/>
      <c r="C71" s="142"/>
      <c r="D71" s="143">
        <f>+'[1]Cash-flow 1. év'!$G$67</f>
        <v>0</v>
      </c>
      <c r="E71" s="143">
        <f>+'[1]Cash-flow 2. év'!$G$67</f>
        <v>0</v>
      </c>
      <c r="F71" s="144" t="str">
        <f t="shared" si="5"/>
        <v>OK</v>
      </c>
      <c r="G71" s="145" t="str">
        <f t="shared" si="6"/>
        <v>OK</v>
      </c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</row>
    <row r="72" spans="1:61" s="60" customFormat="1" ht="21" x14ac:dyDescent="0.3">
      <c r="A72" s="137"/>
      <c r="B72" s="141"/>
      <c r="C72" s="142"/>
      <c r="D72" s="143">
        <f>+'[1]Cash-flow 1. év'!$H$67</f>
        <v>0</v>
      </c>
      <c r="E72" s="143">
        <f>+'[1]Cash-flow 2. év'!$H$67</f>
        <v>0</v>
      </c>
      <c r="F72" s="144" t="str">
        <f t="shared" si="5"/>
        <v>OK</v>
      </c>
      <c r="G72" s="145" t="str">
        <f t="shared" si="6"/>
        <v>OK</v>
      </c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</row>
    <row r="73" spans="1:61" s="60" customFormat="1" ht="21" x14ac:dyDescent="0.3">
      <c r="A73" s="137"/>
      <c r="B73" s="141"/>
      <c r="C73" s="142"/>
      <c r="D73" s="143">
        <f>+'[1]Cash-flow 1. év'!$I$67</f>
        <v>0</v>
      </c>
      <c r="E73" s="143">
        <f>+'[1]Cash-flow 2. év'!$I$67</f>
        <v>0</v>
      </c>
      <c r="F73" s="144" t="str">
        <f t="shared" si="5"/>
        <v>OK</v>
      </c>
      <c r="G73" s="145" t="str">
        <f t="shared" si="6"/>
        <v>OK</v>
      </c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</row>
    <row r="74" spans="1:61" s="60" customFormat="1" ht="21" x14ac:dyDescent="0.3">
      <c r="A74" s="137"/>
      <c r="B74" s="141"/>
      <c r="C74" s="142"/>
      <c r="D74" s="143">
        <f>+'[1]Cash-flow 1. év'!$J$67</f>
        <v>0</v>
      </c>
      <c r="E74" s="143">
        <f>+'[1]Cash-flow 2. év'!$J$67</f>
        <v>0</v>
      </c>
      <c r="F74" s="144" t="str">
        <f t="shared" si="5"/>
        <v>OK</v>
      </c>
      <c r="G74" s="145" t="str">
        <f t="shared" si="6"/>
        <v>OK</v>
      </c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</row>
    <row r="75" spans="1:61" s="60" customFormat="1" ht="21" x14ac:dyDescent="0.3">
      <c r="A75" s="137"/>
      <c r="B75" s="141"/>
      <c r="C75" s="142"/>
      <c r="D75" s="143">
        <f>+'[1]Cash-flow 1. év'!$K$67</f>
        <v>0</v>
      </c>
      <c r="E75" s="143">
        <f>+'[1]Cash-flow 2. év'!$K$67</f>
        <v>0</v>
      </c>
      <c r="F75" s="144" t="str">
        <f t="shared" si="5"/>
        <v>OK</v>
      </c>
      <c r="G75" s="145" t="str">
        <f t="shared" si="6"/>
        <v>OK</v>
      </c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</row>
    <row r="76" spans="1:61" s="60" customFormat="1" ht="21" x14ac:dyDescent="0.3">
      <c r="A76" s="137"/>
      <c r="B76" s="141"/>
      <c r="C76" s="142"/>
      <c r="D76" s="143">
        <f>+'[1]Cash-flow 1. év'!$L$67</f>
        <v>0</v>
      </c>
      <c r="E76" s="143">
        <f>+'[1]Cash-flow 2. év'!$L$67</f>
        <v>0</v>
      </c>
      <c r="F76" s="144" t="str">
        <f t="shared" si="5"/>
        <v>OK</v>
      </c>
      <c r="G76" s="145" t="str">
        <f t="shared" si="6"/>
        <v>OK</v>
      </c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</row>
    <row r="77" spans="1:61" s="60" customFormat="1" ht="21" x14ac:dyDescent="0.3">
      <c r="A77" s="137"/>
      <c r="B77" s="141"/>
      <c r="C77" s="142"/>
      <c r="D77" s="143">
        <f>+'[1]Cash-flow 1. év'!$M$67</f>
        <v>0</v>
      </c>
      <c r="E77" s="143">
        <f>+'[1]Cash-flow 2. év'!$M$67</f>
        <v>0</v>
      </c>
      <c r="F77" s="144" t="str">
        <f t="shared" si="5"/>
        <v>OK</v>
      </c>
      <c r="G77" s="145" t="str">
        <f t="shared" si="6"/>
        <v>OK</v>
      </c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</row>
    <row r="78" spans="1:61" s="60" customFormat="1" ht="21" x14ac:dyDescent="0.3">
      <c r="A78" s="137"/>
      <c r="B78" s="141"/>
      <c r="C78" s="142"/>
      <c r="D78" s="143">
        <f>+'[1]Cash-flow 1. év'!$N$67</f>
        <v>0</v>
      </c>
      <c r="E78" s="143">
        <f>+'[1]Cash-flow 2. év'!$N$67</f>
        <v>0</v>
      </c>
      <c r="F78" s="144" t="str">
        <f t="shared" si="5"/>
        <v>OK</v>
      </c>
      <c r="G78" s="145" t="str">
        <f t="shared" si="6"/>
        <v>OK</v>
      </c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</row>
    <row r="79" spans="1:61" s="60" customFormat="1" ht="21.6" thickBot="1" x14ac:dyDescent="0.35">
      <c r="A79" s="137"/>
      <c r="B79" s="146"/>
      <c r="C79" s="147"/>
      <c r="D79" s="148">
        <f>+'[1]Cash-flow 1. év'!$O$67</f>
        <v>0</v>
      </c>
      <c r="E79" s="148">
        <f>+'[1]Cash-flow 2. év'!$O$67</f>
        <v>0</v>
      </c>
      <c r="F79" s="144" t="str">
        <f t="shared" si="5"/>
        <v>OK</v>
      </c>
      <c r="G79" s="145" t="str">
        <f t="shared" si="6"/>
        <v>OK</v>
      </c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</row>
    <row r="80" spans="1:61" s="60" customFormat="1" ht="52.5" customHeight="1" thickBot="1" x14ac:dyDescent="0.35">
      <c r="A80" s="137"/>
      <c r="B80" s="149" t="s">
        <v>33</v>
      </c>
      <c r="C80" s="150" t="s">
        <v>86</v>
      </c>
      <c r="D80" s="151">
        <f>+'[1]Bevételi terv'!$C$27</f>
        <v>0</v>
      </c>
      <c r="E80" s="151">
        <f>+'[1]Cash-flow 1. év'!$O$6</f>
        <v>0</v>
      </c>
      <c r="F80" s="152"/>
      <c r="G80" s="153" t="str">
        <f>IF(D80=E80, "OK", "A CF 2-ben feltüntetett értékesítésből származó Bevétel, nem egyezik meg a Bevételi tervben szereplő összeggel.")</f>
        <v>OK</v>
      </c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</row>
    <row r="81" spans="1:61" s="60" customFormat="1" ht="40.5" customHeight="1" thickBot="1" x14ac:dyDescent="0.35">
      <c r="A81" s="137"/>
      <c r="B81" s="146" t="s">
        <v>35</v>
      </c>
      <c r="C81" s="154" t="s">
        <v>85</v>
      </c>
      <c r="D81" s="155">
        <f>+'[1]Bevételi terv'!$G$27</f>
        <v>0</v>
      </c>
      <c r="E81" s="155">
        <f>+'[1]Cash-flow 2. év'!$O$6</f>
        <v>0</v>
      </c>
      <c r="F81" s="156"/>
      <c r="G81" s="157" t="str">
        <f>IF(D81=E81, "OK", "A CF 2-ben feltüntetett értékesítésből származó Bevétel, nem egyezik meg a Bevételi tervben szereplő összeggel.")</f>
        <v>OK</v>
      </c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</row>
    <row r="82" spans="1:61" s="60" customFormat="1" ht="47.4" customHeight="1" x14ac:dyDescent="0.3">
      <c r="A82" s="137"/>
      <c r="B82" s="133" t="s">
        <v>36</v>
      </c>
      <c r="C82" s="158" t="s">
        <v>73</v>
      </c>
      <c r="D82" s="135">
        <f>+'[1]Bevételi terv'!$C$32</f>
        <v>0</v>
      </c>
      <c r="E82" s="135">
        <f>+'[1]Cash-flow 1. év'!$O$8+'[1]Cash-flow 1. év'!$O$9+'[1]Cash-flow 2. év'!$O$8+'[1]Cash-flow 2. év'!$O$9</f>
        <v>0</v>
      </c>
      <c r="F82" s="159"/>
      <c r="G82" s="160" t="str">
        <f>IF(E82=D82, "OK", "A Cash- flow 1. és 2. évben rögzített előleg és Támogató által átutalt támogatások összegei összesen nem egyezik meg a Bevételi tervben szereplő Támogatási összeggel.")</f>
        <v>OK</v>
      </c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</row>
    <row r="83" spans="1:61" s="60" customFormat="1" ht="21.6" thickBot="1" x14ac:dyDescent="0.35">
      <c r="A83" s="137"/>
      <c r="B83" s="146"/>
      <c r="C83" s="147"/>
      <c r="D83" s="161"/>
      <c r="E83" s="161">
        <f>+'[1]Cash-flow 1. év'!$O$56+'[1]Cash-flow 1. év'!$O$57+'[1]Cash-flow 2. év'!$O$56+'[1]Cash-flow 2. év'!$O$57+'[1]Cash-flow 2. év'!$O$58</f>
        <v>0</v>
      </c>
      <c r="F83" s="162"/>
      <c r="G83" s="163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</row>
    <row r="84" spans="1:61" s="73" customFormat="1" ht="56.25" customHeight="1" x14ac:dyDescent="0.3">
      <c r="A84" s="137"/>
      <c r="B84" s="133" t="s">
        <v>37</v>
      </c>
      <c r="C84" s="158" t="s">
        <v>74</v>
      </c>
      <c r="D84" s="135">
        <f>+'[1]Ráfordítási terv'!$F$31</f>
        <v>0</v>
      </c>
      <c r="E84" s="135">
        <f>+'[1]Cash-flow 2. év'!$O$19+'[1]Cash-flow 1. év'!$O$19</f>
        <v>0</v>
      </c>
      <c r="F84" s="164" t="s">
        <v>75</v>
      </c>
      <c r="G84" s="160" t="str">
        <f>IF(E84+E85=D84, "OK", "A feltüntetett bérek nem egyeznek meg a Ráfordítási tervben szereplő összeggel.")</f>
        <v>OK</v>
      </c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</row>
    <row r="85" spans="1:61" s="73" customFormat="1" ht="21.6" thickBot="1" x14ac:dyDescent="0.35">
      <c r="A85" s="137"/>
      <c r="B85" s="141"/>
      <c r="C85" s="142"/>
      <c r="D85" s="155">
        <f>+'[1]Cash-flow 1. év'!$N$19</f>
        <v>0</v>
      </c>
      <c r="E85" s="155">
        <f>+'[1]Cash-flow 1. év'!$O$56+'[1]Cash-flow 1. év'!$O$57+'[1]Cash-flow 1. év'!$O$58</f>
        <v>0</v>
      </c>
      <c r="F85" s="125"/>
      <c r="G85" s="126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</row>
    <row r="86" spans="1:61" s="60" customFormat="1" ht="76.5" customHeight="1" x14ac:dyDescent="0.3">
      <c r="A86" s="137"/>
      <c r="B86" s="133" t="s">
        <v>38</v>
      </c>
      <c r="C86" s="165" t="s">
        <v>74</v>
      </c>
      <c r="D86" s="135">
        <f>+'[1]Ráfordítási terv'!$H$31</f>
        <v>0</v>
      </c>
      <c r="E86" s="135">
        <f>+'[1]Cash-flow 1. év'!$O$19+'[1]Cash-flow 2. év'!$O$19</f>
        <v>0</v>
      </c>
      <c r="F86" s="166"/>
      <c r="G86" s="167" t="str">
        <f>IF(E86=D86, "", "A Cash- flow 1. és 2. évben rögzített Foglalkoztatási költségek összegei összesen nem egyezik meg a Ráfordítási tervben szereplő értékkel.")</f>
        <v/>
      </c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</row>
    <row r="87" spans="1:61" s="60" customFormat="1" ht="21" x14ac:dyDescent="0.3">
      <c r="A87" s="137"/>
      <c r="B87" s="141"/>
      <c r="C87" s="168"/>
      <c r="D87" s="143">
        <f>+'[1]Cash-flow 1. év'!$C$19</f>
        <v>0</v>
      </c>
      <c r="E87" s="143">
        <f>+'[1]Cash-flow 2. év'!$C$19</f>
        <v>0</v>
      </c>
      <c r="F87" s="169"/>
      <c r="G87" s="170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</row>
    <row r="88" spans="1:61" s="60" customFormat="1" ht="21" x14ac:dyDescent="0.3">
      <c r="A88" s="137"/>
      <c r="B88" s="141"/>
      <c r="C88" s="168"/>
      <c r="D88" s="143">
        <f>+'[1]Cash-flow 1. év'!$D$19</f>
        <v>0</v>
      </c>
      <c r="E88" s="143">
        <f>+'[1]Cash-flow 2. év'!$D$19</f>
        <v>0</v>
      </c>
      <c r="F88" s="169"/>
      <c r="G88" s="170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</row>
    <row r="89" spans="1:61" s="60" customFormat="1" ht="21" x14ac:dyDescent="0.3">
      <c r="A89" s="137"/>
      <c r="B89" s="141"/>
      <c r="C89" s="168"/>
      <c r="D89" s="143">
        <f>+'[1]Cash-flow 1. év'!$E$19</f>
        <v>0</v>
      </c>
      <c r="E89" s="143">
        <f>+'[1]Cash-flow 2. év'!$E$19</f>
        <v>0</v>
      </c>
      <c r="F89" s="169"/>
      <c r="G89" s="170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</row>
    <row r="90" spans="1:61" s="60" customFormat="1" ht="21" x14ac:dyDescent="0.3">
      <c r="A90" s="137"/>
      <c r="B90" s="141"/>
      <c r="C90" s="168"/>
      <c r="D90" s="143">
        <f>+'[1]Cash-flow 1. év'!$F$19</f>
        <v>0</v>
      </c>
      <c r="E90" s="143">
        <f>+'[1]Cash-flow 2. év'!$F$19</f>
        <v>0</v>
      </c>
      <c r="F90" s="169"/>
      <c r="G90" s="170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</row>
    <row r="91" spans="1:61" s="60" customFormat="1" ht="21" x14ac:dyDescent="0.3">
      <c r="A91" s="137"/>
      <c r="B91" s="141"/>
      <c r="C91" s="168"/>
      <c r="D91" s="143">
        <f>+'[1]Cash-flow 1. év'!$G$19</f>
        <v>0</v>
      </c>
      <c r="E91" s="143">
        <f>+'[1]Cash-flow 2. év'!$G$19</f>
        <v>0</v>
      </c>
      <c r="F91" s="169"/>
      <c r="G91" s="170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</row>
    <row r="92" spans="1:61" s="60" customFormat="1" ht="21" x14ac:dyDescent="0.3">
      <c r="A92" s="137"/>
      <c r="B92" s="141"/>
      <c r="C92" s="168"/>
      <c r="D92" s="143">
        <f>+'[1]Cash-flow 1. év'!$H$19</f>
        <v>0</v>
      </c>
      <c r="E92" s="143">
        <f>+'[1]Cash-flow 2. év'!$H$19</f>
        <v>0</v>
      </c>
      <c r="F92" s="169"/>
      <c r="G92" s="170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</row>
    <row r="93" spans="1:61" s="60" customFormat="1" ht="21" x14ac:dyDescent="0.3">
      <c r="A93" s="137"/>
      <c r="B93" s="141"/>
      <c r="C93" s="168"/>
      <c r="D93" s="143">
        <f>+'[1]Cash-flow 1. év'!$I$19</f>
        <v>0</v>
      </c>
      <c r="E93" s="143">
        <f>+'[1]Cash-flow 2. év'!$I$19</f>
        <v>0</v>
      </c>
      <c r="F93" s="169"/>
      <c r="G93" s="170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</row>
    <row r="94" spans="1:61" s="60" customFormat="1" ht="21" x14ac:dyDescent="0.3">
      <c r="A94" s="137"/>
      <c r="B94" s="141"/>
      <c r="C94" s="168"/>
      <c r="D94" s="143">
        <f>+'[1]Cash-flow 1. év'!$J$19</f>
        <v>0</v>
      </c>
      <c r="E94" s="143">
        <f>+'[1]Cash-flow 2. év'!$J$19</f>
        <v>0</v>
      </c>
      <c r="F94" s="169"/>
      <c r="G94" s="170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</row>
    <row r="95" spans="1:61" s="60" customFormat="1" ht="21" x14ac:dyDescent="0.3">
      <c r="A95" s="137"/>
      <c r="B95" s="141"/>
      <c r="C95" s="168"/>
      <c r="D95" s="143">
        <f>+'[1]Cash-flow 1. év'!$K$19</f>
        <v>0</v>
      </c>
      <c r="E95" s="143">
        <f>+'[1]Cash-flow 2. év'!$K$19</f>
        <v>0</v>
      </c>
      <c r="F95" s="169"/>
      <c r="G95" s="170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</row>
    <row r="96" spans="1:61" s="60" customFormat="1" ht="21" x14ac:dyDescent="0.3">
      <c r="A96" s="137"/>
      <c r="B96" s="141"/>
      <c r="C96" s="168"/>
      <c r="D96" s="143">
        <f>+'[1]Cash-flow 1. év'!$L$19</f>
        <v>0</v>
      </c>
      <c r="E96" s="143">
        <f>+'[1]Cash-flow 2. év'!$L$19</f>
        <v>0</v>
      </c>
      <c r="F96" s="169"/>
      <c r="G96" s="170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</row>
    <row r="97" spans="1:61" s="60" customFormat="1" ht="21" x14ac:dyDescent="0.3">
      <c r="A97" s="137"/>
      <c r="B97" s="141"/>
      <c r="C97" s="168"/>
      <c r="D97" s="143">
        <f>+'[1]Cash-flow 1. év'!$M$19</f>
        <v>0</v>
      </c>
      <c r="E97" s="143">
        <f>+'[1]Cash-flow 2. év'!$M$19</f>
        <v>0</v>
      </c>
      <c r="F97" s="169"/>
      <c r="G97" s="170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</row>
    <row r="98" spans="1:61" s="60" customFormat="1" ht="21" x14ac:dyDescent="0.3">
      <c r="A98" s="137"/>
      <c r="B98" s="141"/>
      <c r="C98" s="168"/>
      <c r="D98" s="143">
        <f>+'[1]Cash-flow 1. év'!$N$19</f>
        <v>0</v>
      </c>
      <c r="E98" s="143">
        <f>+'[1]Cash-flow 2. év'!$N$19</f>
        <v>0</v>
      </c>
      <c r="F98" s="169"/>
      <c r="G98" s="170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</row>
    <row r="99" spans="1:61" s="60" customFormat="1" ht="21.6" thickBot="1" x14ac:dyDescent="0.35">
      <c r="A99" s="137"/>
      <c r="B99" s="146"/>
      <c r="C99" s="171"/>
      <c r="D99" s="148">
        <f>+'[1]Cash-flow 1. év'!$O$19</f>
        <v>0</v>
      </c>
      <c r="E99" s="148">
        <f>+'[1]Cash-flow 2. év'!$O$19</f>
        <v>0</v>
      </c>
      <c r="F99" s="172"/>
      <c r="G99" s="173">
        <f>+D99+E99</f>
        <v>0</v>
      </c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</row>
    <row r="100" spans="1:61" s="60" customFormat="1" ht="45.75" customHeight="1" thickBot="1" x14ac:dyDescent="0.35">
      <c r="A100" s="137"/>
      <c r="B100" s="146" t="s">
        <v>39</v>
      </c>
      <c r="C100" s="174" t="s">
        <v>76</v>
      </c>
      <c r="D100" s="175">
        <f>+'[1]Bevételi terv'!$J$27</f>
        <v>0</v>
      </c>
      <c r="E100" s="161">
        <f>+'[1]Cash-flow 3-4. év'!$C$6</f>
        <v>0</v>
      </c>
      <c r="F100" s="161"/>
      <c r="G100" s="176" t="str">
        <f>IF(E100=D100, "OK", "A Cash- flow 1. és 2. évben rögzített Foglalkoztatási költségek összegei összesen nem egyezik meg a Ráfordítási tervben szereplő értékkel.")</f>
        <v>OK</v>
      </c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</row>
    <row r="101" spans="1:61" s="60" customFormat="1" ht="51" customHeight="1" thickBot="1" x14ac:dyDescent="0.35">
      <c r="A101" s="137"/>
      <c r="B101" s="177" t="s">
        <v>40</v>
      </c>
      <c r="C101" s="150" t="s">
        <v>77</v>
      </c>
      <c r="D101" s="178">
        <f>+'[1]Bevételi terv'!$M$27</f>
        <v>0</v>
      </c>
      <c r="E101" s="151">
        <f>+'[1]Cash-flow 3-4. év'!$D$6</f>
        <v>0</v>
      </c>
      <c r="F101" s="151"/>
      <c r="G101" s="153" t="str">
        <f>IF(E101=D101, "OK", "A feltüntetett értékesítésből származó Bevétel, nem egyezik meg a Bevételi tervben szereplő összeggel.")</f>
        <v>OK</v>
      </c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</row>
    <row r="102" spans="1:61" s="60" customFormat="1" ht="43.5" customHeight="1" x14ac:dyDescent="0.3">
      <c r="A102" s="137"/>
      <c r="B102" s="179" t="s">
        <v>41</v>
      </c>
      <c r="C102" s="134" t="s">
        <v>1</v>
      </c>
      <c r="D102" s="135"/>
      <c r="E102" s="180" t="s">
        <v>57</v>
      </c>
      <c r="F102" s="181" t="s">
        <v>56</v>
      </c>
      <c r="G102" s="126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</row>
    <row r="103" spans="1:61" s="60" customFormat="1" ht="28.8" x14ac:dyDescent="0.3">
      <c r="A103" s="137"/>
      <c r="B103" s="182"/>
      <c r="C103" s="142"/>
      <c r="D103" s="183">
        <f>+'[1]Cash-flow 1. év'!$O$19</f>
        <v>0</v>
      </c>
      <c r="E103" s="184">
        <f>+D104*100</f>
        <v>0</v>
      </c>
      <c r="F103" s="185"/>
      <c r="G103" s="157" t="str">
        <f>IF(F105&gt;E103, "OK", "A vállalkozás első üzleti évében alultervezte a bevételeit. Kérjük javítsa, a KATA Tv. 60%-os arányának megfelelően.")</f>
        <v>A vállalkozás első üzleti évében alultervezte a bevételeit. Kérjük javítsa, a KATA Tv. 60%-os arányának megfelelően.</v>
      </c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</row>
    <row r="104" spans="1:61" s="60" customFormat="1" ht="21" x14ac:dyDescent="0.3">
      <c r="A104" s="137"/>
      <c r="B104" s="186" t="s">
        <v>58</v>
      </c>
      <c r="C104" s="142"/>
      <c r="D104" s="187">
        <f>+('[1]Cash-flow 1. év'!$O$19)/60</f>
        <v>0</v>
      </c>
      <c r="E104" s="187"/>
      <c r="F104" s="188"/>
      <c r="G104" s="126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</row>
    <row r="105" spans="1:61" s="60" customFormat="1" ht="21" x14ac:dyDescent="0.3">
      <c r="A105" s="137"/>
      <c r="B105" s="186"/>
      <c r="C105" s="142"/>
      <c r="D105" s="155"/>
      <c r="E105" s="187"/>
      <c r="F105" s="189">
        <f>+'[1]Cash-flow 1. év'!$O$6</f>
        <v>0</v>
      </c>
      <c r="G105" s="126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</row>
    <row r="106" spans="1:61" s="60" customFormat="1" ht="28.8" x14ac:dyDescent="0.3">
      <c r="A106" s="137"/>
      <c r="B106" s="182"/>
      <c r="C106" s="142"/>
      <c r="D106" s="183">
        <f>+'[1]Cash-flow 2. év'!$O$19</f>
        <v>0</v>
      </c>
      <c r="E106" s="184">
        <f>+D107*100</f>
        <v>0</v>
      </c>
      <c r="F106" s="185"/>
      <c r="G106" s="157" t="str">
        <f>IF(F108&gt;E106, "OK", "A vállalkozás első üzleti évében alultervezte a bevételeit. Kérjük javítsa, a KATA Tv. 60%-os arányának megfelelően.")</f>
        <v>A vállalkozás első üzleti évében alultervezte a bevételeit. Kérjük javítsa, a KATA Tv. 60%-os arányának megfelelően.</v>
      </c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</row>
    <row r="107" spans="1:61" s="60" customFormat="1" ht="21" x14ac:dyDescent="0.3">
      <c r="A107" s="137"/>
      <c r="B107" s="186" t="s">
        <v>59</v>
      </c>
      <c r="C107" s="142"/>
      <c r="D107" s="187">
        <f>+('[1]Cash-flow 2. év'!$O$19)/60</f>
        <v>0</v>
      </c>
      <c r="E107" s="156"/>
      <c r="F107" s="190"/>
      <c r="G107" s="126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</row>
    <row r="108" spans="1:61" s="60" customFormat="1" ht="21" x14ac:dyDescent="0.3">
      <c r="A108" s="137"/>
      <c r="B108" s="186"/>
      <c r="C108" s="142"/>
      <c r="D108" s="155"/>
      <c r="E108" s="183"/>
      <c r="F108" s="189">
        <f>+'[1]Cash-flow 2. év'!$O$6</f>
        <v>0</v>
      </c>
      <c r="G108" s="126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</row>
    <row r="109" spans="1:61" s="60" customFormat="1" ht="28.8" x14ac:dyDescent="0.3">
      <c r="A109" s="137"/>
      <c r="B109" s="182"/>
      <c r="C109" s="142"/>
      <c r="D109" s="183">
        <f>+'[1]Cash-flow 3-4. év'!$C$21</f>
        <v>0</v>
      </c>
      <c r="E109" s="184">
        <f>+D110*100</f>
        <v>0</v>
      </c>
      <c r="F109" s="185"/>
      <c r="G109" s="157" t="str">
        <f>IF(F111&gt;E109, "OK", "A vállalkozás első üzleti évében alultervezte a bevételeit. Kérjük javítsa, a KATA Tv. 60%-os arányának megfelelően.")</f>
        <v>A vállalkozás első üzleti évében alultervezte a bevételeit. Kérjük javítsa, a KATA Tv. 60%-os arányának megfelelően.</v>
      </c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</row>
    <row r="110" spans="1:61" s="60" customFormat="1" ht="21" x14ac:dyDescent="0.3">
      <c r="A110" s="137"/>
      <c r="B110" s="186" t="s">
        <v>61</v>
      </c>
      <c r="C110" s="142"/>
      <c r="D110" s="183">
        <f>+('[1]Cash-flow 3-4. év'!$C$21)/60</f>
        <v>0</v>
      </c>
      <c r="E110" s="187"/>
      <c r="F110" s="188"/>
      <c r="G110" s="126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</row>
    <row r="111" spans="1:61" s="60" customFormat="1" ht="21" x14ac:dyDescent="0.3">
      <c r="A111" s="137"/>
      <c r="B111" s="186"/>
      <c r="C111" s="142"/>
      <c r="D111" s="155"/>
      <c r="E111" s="187"/>
      <c r="F111" s="189">
        <f>+'[1]Cash-flow 3-4. év'!$C$6</f>
        <v>0</v>
      </c>
      <c r="G111" s="126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</row>
    <row r="112" spans="1:61" s="60" customFormat="1" ht="28.8" x14ac:dyDescent="0.3">
      <c r="A112" s="137"/>
      <c r="B112" s="182"/>
      <c r="C112" s="142"/>
      <c r="D112" s="183">
        <f>+'[1]Cash-flow 3-4. év'!$D$21</f>
        <v>0</v>
      </c>
      <c r="E112" s="184">
        <f>+D113*100</f>
        <v>0</v>
      </c>
      <c r="F112" s="185"/>
      <c r="G112" s="157" t="str">
        <f>IF(F114&gt;E112, "OK", "A vállalkozás első üzleti évében alultervezte a bevételeit. Kérjük javítsa, a KATA Tv. 60%-os arányának megfelelően.")</f>
        <v>A vállalkozás első üzleti évében alultervezte a bevételeit. Kérjük javítsa, a KATA Tv. 60%-os arányának megfelelően.</v>
      </c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</row>
    <row r="113" spans="1:61" s="60" customFormat="1" ht="21" x14ac:dyDescent="0.3">
      <c r="A113" s="137"/>
      <c r="B113" s="186" t="s">
        <v>62</v>
      </c>
      <c r="C113" s="142"/>
      <c r="D113" s="183">
        <f>+('[1]Cash-flow 3-4. év'!$D$21)/60</f>
        <v>0</v>
      </c>
      <c r="E113" s="156"/>
      <c r="F113" s="190"/>
      <c r="G113" s="126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</row>
    <row r="114" spans="1:61" s="60" customFormat="1" ht="21.6" thickBot="1" x14ac:dyDescent="0.35">
      <c r="A114" s="137"/>
      <c r="B114" s="191"/>
      <c r="C114" s="147"/>
      <c r="D114" s="161"/>
      <c r="E114" s="192"/>
      <c r="F114" s="193">
        <f>+'[1]Cash-flow 3-4. év'!$D$6</f>
        <v>0</v>
      </c>
      <c r="G114" s="194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</row>
    <row r="115" spans="1:61" s="60" customFormat="1" ht="57" customHeight="1" x14ac:dyDescent="0.3">
      <c r="A115" s="137"/>
      <c r="B115" s="133" t="s">
        <v>42</v>
      </c>
      <c r="C115" s="134" t="s">
        <v>83</v>
      </c>
      <c r="D115" s="135">
        <f>+[1]Eredménykimutatás!$D$32</f>
        <v>0</v>
      </c>
      <c r="E115" s="135">
        <v>0</v>
      </c>
      <c r="F115" s="135"/>
      <c r="G115" s="126" t="str">
        <f>IF(E115&lt;D115, "OK", "A Záró pénzügyi egyenleg nem lehet negatív! Negatív záró pénzügyi egyenleg esetén az ÜT nem kerülhet jóváhagyásra.")</f>
        <v>A Záró pénzügyi egyenleg nem lehet negatív! Negatív záró pénzügyi egyenleg esetén az ÜT nem kerülhet jóváhagyásra.</v>
      </c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</row>
    <row r="116" spans="1:61" s="60" customFormat="1" ht="28.8" x14ac:dyDescent="0.3">
      <c r="A116" s="137"/>
      <c r="B116" s="141"/>
      <c r="C116" s="195"/>
      <c r="D116" s="155">
        <f>+[1]Eredménykimutatás!$E$32</f>
        <v>0</v>
      </c>
      <c r="E116" s="155">
        <v>0</v>
      </c>
      <c r="F116" s="155"/>
      <c r="G116" s="126" t="str">
        <f>IF(E116&lt;D116, "OK", "A Záró pénzügyi egyenleg nem lehet negatív! Negatív záró pénzügyi egyenleg esetén az ÜT nem kerülhet jóváhagyásra.")</f>
        <v>A Záró pénzügyi egyenleg nem lehet negatív! Negatív záró pénzügyi egyenleg esetén az ÜT nem kerülhet jóváhagyásra.</v>
      </c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</row>
    <row r="117" spans="1:61" s="60" customFormat="1" ht="28.8" x14ac:dyDescent="0.3">
      <c r="A117" s="137"/>
      <c r="B117" s="141"/>
      <c r="C117" s="142"/>
      <c r="D117" s="155">
        <f>+[1]Eredménykimutatás!$F$32</f>
        <v>0</v>
      </c>
      <c r="E117" s="155">
        <v>0</v>
      </c>
      <c r="F117" s="155"/>
      <c r="G117" s="126" t="str">
        <f>IF(E117&lt;D117, "OK", "A Záró pénzügyi egyenleg nem lehet negatív! Negatív záró pénzügyi egyenleg esetén az ÜT nem kerülhet jóváhagyásra.")</f>
        <v>A Záró pénzügyi egyenleg nem lehet negatív! Negatív záró pénzügyi egyenleg esetén az ÜT nem kerülhet jóváhagyásra.</v>
      </c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</row>
    <row r="118" spans="1:61" s="60" customFormat="1" ht="29.4" thickBot="1" x14ac:dyDescent="0.35">
      <c r="A118" s="196"/>
      <c r="B118" s="146"/>
      <c r="C118" s="147"/>
      <c r="D118" s="161">
        <f>+[1]Eredménykimutatás!$G$32</f>
        <v>0</v>
      </c>
      <c r="E118" s="161">
        <v>0</v>
      </c>
      <c r="F118" s="161"/>
      <c r="G118" s="163" t="str">
        <f>IF(E118&lt;D118, "OK", "A Záró pénzügyi egyenleg nem lehet negatív! Negatív záró pénzügyi egyenleg esetén az ÜT nem kerülhet jóváhagyásra.")</f>
        <v>A Záró pénzügyi egyenleg nem lehet negatív! Negatív záró pénzügyi egyenleg esetén az ÜT nem kerülhet jóváhagyásra.</v>
      </c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</row>
    <row r="119" spans="1:61" s="73" customFormat="1" ht="28.8" hidden="1" x14ac:dyDescent="0.3">
      <c r="A119" s="197"/>
      <c r="B119" s="25" t="s">
        <v>43</v>
      </c>
      <c r="C119" s="198"/>
      <c r="D119" s="199">
        <f>+E11</f>
        <v>0</v>
      </c>
      <c r="E119" s="200" t="s">
        <v>3</v>
      </c>
      <c r="F119" s="201" t="str">
        <f>IF(E119=D119, "", "1")</f>
        <v>1</v>
      </c>
      <c r="G119" s="202" t="str">
        <f>IF(F119=F120, "", "1")</f>
        <v>1</v>
      </c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</row>
    <row r="120" spans="1:61" s="73" customFormat="1" ht="21.6" hidden="1" thickBot="1" x14ac:dyDescent="0.35">
      <c r="A120" s="197"/>
      <c r="B120" s="44"/>
      <c r="C120" s="203"/>
      <c r="D120" s="204"/>
      <c r="E120" s="204"/>
      <c r="F120" s="205">
        <f>+[1]Eredménykimutatás!$D$4+[1]Eredménykimutatás!$E$4+[1]Eredménykimutatás!$F$4+[1]Eredménykimutatás!$G$4</f>
        <v>0</v>
      </c>
      <c r="G120" s="206" t="str">
        <f>IF(F120=F119, "", "Kettős könyvvitel vezetése esetén a táblázat kitöltése kötelező!")</f>
        <v>Kettős könyvvitel vezetése esetén a táblázat kitöltése kötelező!</v>
      </c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</row>
    <row r="121" spans="1:61" s="73" customFormat="1" ht="21" hidden="1" x14ac:dyDescent="0.3">
      <c r="A121" s="197"/>
      <c r="B121" s="25" t="s">
        <v>45</v>
      </c>
      <c r="C121" s="207"/>
      <c r="D121" s="15"/>
      <c r="E121" s="15"/>
      <c r="F121" s="15"/>
      <c r="G121" s="20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</row>
    <row r="122" spans="1:61" s="73" customFormat="1" ht="21" hidden="1" x14ac:dyDescent="0.3">
      <c r="A122" s="197"/>
      <c r="B122" s="31" t="s">
        <v>46</v>
      </c>
      <c r="C122" s="198"/>
      <c r="D122" s="209"/>
      <c r="E122" s="209"/>
      <c r="F122" s="209"/>
      <c r="G122" s="127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</row>
    <row r="123" spans="1:61" s="73" customFormat="1" ht="21" hidden="1" x14ac:dyDescent="0.3">
      <c r="A123" s="197"/>
      <c r="B123" s="31" t="s">
        <v>47</v>
      </c>
      <c r="C123" s="198"/>
      <c r="D123" s="209"/>
      <c r="E123" s="209"/>
      <c r="F123" s="209"/>
      <c r="G123" s="127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</row>
    <row r="124" spans="1:61" s="73" customFormat="1" ht="21" hidden="1" x14ac:dyDescent="0.3">
      <c r="A124" s="197"/>
      <c r="B124" s="31" t="s">
        <v>48</v>
      </c>
      <c r="C124" s="198"/>
      <c r="D124" s="209"/>
      <c r="E124" s="209"/>
      <c r="F124" s="209"/>
      <c r="G124" s="127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</row>
    <row r="125" spans="1:61" s="73" customFormat="1" ht="21" hidden="1" x14ac:dyDescent="0.3">
      <c r="A125" s="197"/>
      <c r="B125" s="31" t="s">
        <v>49</v>
      </c>
      <c r="C125" s="198"/>
      <c r="D125" s="209"/>
      <c r="E125" s="209"/>
      <c r="F125" s="209"/>
      <c r="G125" s="127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</row>
    <row r="126" spans="1:61" s="73" customFormat="1" ht="21" hidden="1" x14ac:dyDescent="0.3">
      <c r="A126" s="197"/>
      <c r="B126" s="31" t="s">
        <v>50</v>
      </c>
      <c r="C126" s="198"/>
      <c r="D126" s="209"/>
      <c r="E126" s="209"/>
      <c r="F126" s="209"/>
      <c r="G126" s="127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</row>
    <row r="127" spans="1:61" s="73" customFormat="1" ht="21" hidden="1" x14ac:dyDescent="0.3">
      <c r="A127" s="197"/>
      <c r="B127" s="31" t="s">
        <v>51</v>
      </c>
      <c r="C127" s="198"/>
      <c r="D127" s="209"/>
      <c r="E127" s="209"/>
      <c r="F127" s="209"/>
      <c r="G127" s="127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</row>
    <row r="128" spans="1:61" s="73" customFormat="1" ht="21" hidden="1" x14ac:dyDescent="0.3">
      <c r="A128" s="197"/>
      <c r="B128" s="31" t="s">
        <v>52</v>
      </c>
      <c r="C128" s="198"/>
      <c r="D128" s="209"/>
      <c r="E128" s="209"/>
      <c r="F128" s="209"/>
      <c r="G128" s="127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</row>
    <row r="129" spans="1:61" s="73" customFormat="1" ht="21" hidden="1" x14ac:dyDescent="0.3">
      <c r="A129" s="197"/>
      <c r="B129" s="31" t="s">
        <v>53</v>
      </c>
      <c r="C129" s="198"/>
      <c r="D129" s="209"/>
      <c r="E129" s="209"/>
      <c r="F129" s="209"/>
      <c r="G129" s="127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</row>
    <row r="130" spans="1:61" s="73" customFormat="1" ht="21" hidden="1" x14ac:dyDescent="0.3">
      <c r="A130" s="197"/>
      <c r="B130" s="31" t="s">
        <v>54</v>
      </c>
      <c r="C130" s="198"/>
      <c r="D130" s="209"/>
      <c r="E130" s="209"/>
      <c r="F130" s="209"/>
      <c r="G130" s="127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</row>
    <row r="131" spans="1:61" s="73" customFormat="1" ht="21.6" hidden="1" thickBot="1" x14ac:dyDescent="0.35">
      <c r="A131" s="19"/>
      <c r="B131" s="44" t="s">
        <v>55</v>
      </c>
      <c r="C131" s="210"/>
      <c r="D131" s="211"/>
      <c r="E131" s="211"/>
      <c r="F131" s="211"/>
      <c r="G131" s="212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</row>
    <row r="132" spans="1:61" s="213" customFormat="1" x14ac:dyDescent="0.3"/>
    <row r="133" spans="1:61" s="213" customFormat="1" x14ac:dyDescent="0.3"/>
    <row r="134" spans="1:61" s="213" customFormat="1" x14ac:dyDescent="0.3"/>
    <row r="135" spans="1:61" s="213" customFormat="1" x14ac:dyDescent="0.3"/>
    <row r="136" spans="1:61" s="213" customFormat="1" x14ac:dyDescent="0.3"/>
    <row r="137" spans="1:61" s="213" customFormat="1" x14ac:dyDescent="0.3"/>
    <row r="138" spans="1:61" s="213" customFormat="1" x14ac:dyDescent="0.3"/>
    <row r="139" spans="1:61" s="213" customFormat="1" x14ac:dyDescent="0.3"/>
    <row r="140" spans="1:61" s="213" customFormat="1" x14ac:dyDescent="0.3"/>
    <row r="141" spans="1:61" s="213" customFormat="1" x14ac:dyDescent="0.3"/>
    <row r="142" spans="1:61" s="213" customFormat="1" x14ac:dyDescent="0.3"/>
    <row r="143" spans="1:61" s="213" customFormat="1" x14ac:dyDescent="0.3"/>
    <row r="144" spans="1:61" s="213" customFormat="1" x14ac:dyDescent="0.3"/>
    <row r="145" s="213" customFormat="1" x14ac:dyDescent="0.3"/>
    <row r="146" s="213" customFormat="1" x14ac:dyDescent="0.3"/>
    <row r="147" s="213" customFormat="1" x14ac:dyDescent="0.3"/>
    <row r="148" s="213" customFormat="1" x14ac:dyDescent="0.3"/>
    <row r="149" s="213" customFormat="1" x14ac:dyDescent="0.3"/>
    <row r="150" s="213" customFormat="1" x14ac:dyDescent="0.3"/>
    <row r="151" s="213" customFormat="1" x14ac:dyDescent="0.3"/>
    <row r="152" s="213" customFormat="1" x14ac:dyDescent="0.3"/>
    <row r="153" s="213" customFormat="1" x14ac:dyDescent="0.3"/>
    <row r="154" s="213" customFormat="1" x14ac:dyDescent="0.3"/>
    <row r="155" s="213" customFormat="1" x14ac:dyDescent="0.3"/>
    <row r="156" s="213" customFormat="1" x14ac:dyDescent="0.3"/>
    <row r="157" s="213" customFormat="1" x14ac:dyDescent="0.3"/>
    <row r="158" s="213" customFormat="1" x14ac:dyDescent="0.3"/>
    <row r="159" s="213" customFormat="1" x14ac:dyDescent="0.3"/>
    <row r="160" s="213" customFormat="1" x14ac:dyDescent="0.3"/>
    <row r="161" s="213" customFormat="1" x14ac:dyDescent="0.3"/>
    <row r="162" s="213" customFormat="1" x14ac:dyDescent="0.3"/>
    <row r="163" s="213" customFormat="1" x14ac:dyDescent="0.3"/>
    <row r="164" s="213" customFormat="1" x14ac:dyDescent="0.3"/>
    <row r="165" s="213" customFormat="1" x14ac:dyDescent="0.3"/>
    <row r="166" s="213" customFormat="1" x14ac:dyDescent="0.3"/>
    <row r="167" s="213" customFormat="1" x14ac:dyDescent="0.3"/>
    <row r="168" s="213" customFormat="1" x14ac:dyDescent="0.3"/>
    <row r="169" s="213" customFormat="1" x14ac:dyDescent="0.3"/>
    <row r="170" s="213" customFormat="1" x14ac:dyDescent="0.3"/>
    <row r="171" s="213" customFormat="1" x14ac:dyDescent="0.3"/>
    <row r="172" s="213" customFormat="1" x14ac:dyDescent="0.3"/>
    <row r="173" s="213" customFormat="1" x14ac:dyDescent="0.3"/>
    <row r="174" s="213" customFormat="1" x14ac:dyDescent="0.3"/>
    <row r="175" s="213" customFormat="1" x14ac:dyDescent="0.3"/>
    <row r="176" s="213" customFormat="1" x14ac:dyDescent="0.3"/>
    <row r="177" s="213" customFormat="1" x14ac:dyDescent="0.3"/>
    <row r="178" s="213" customFormat="1" x14ac:dyDescent="0.3"/>
    <row r="179" s="213" customFormat="1" x14ac:dyDescent="0.3"/>
    <row r="180" s="213" customFormat="1" x14ac:dyDescent="0.3"/>
    <row r="181" s="213" customFormat="1" x14ac:dyDescent="0.3"/>
    <row r="182" s="213" customFormat="1" x14ac:dyDescent="0.3"/>
    <row r="183" s="213" customFormat="1" x14ac:dyDescent="0.3"/>
    <row r="184" s="213" customFormat="1" x14ac:dyDescent="0.3"/>
    <row r="185" s="213" customFormat="1" x14ac:dyDescent="0.3"/>
    <row r="186" s="213" customFormat="1" x14ac:dyDescent="0.3"/>
    <row r="187" s="213" customFormat="1" x14ac:dyDescent="0.3"/>
    <row r="188" s="213" customFormat="1" x14ac:dyDescent="0.3"/>
    <row r="189" s="213" customFormat="1" x14ac:dyDescent="0.3"/>
    <row r="190" s="213" customFormat="1" x14ac:dyDescent="0.3"/>
    <row r="191" s="213" customFormat="1" x14ac:dyDescent="0.3"/>
    <row r="192" s="213" customFormat="1" x14ac:dyDescent="0.3"/>
    <row r="193" s="213" customFormat="1" x14ac:dyDescent="0.3"/>
    <row r="194" s="213" customFormat="1" x14ac:dyDescent="0.3"/>
    <row r="195" s="213" customFormat="1" x14ac:dyDescent="0.3"/>
    <row r="196" s="213" customFormat="1" x14ac:dyDescent="0.3"/>
    <row r="197" s="213" customFormat="1" x14ac:dyDescent="0.3"/>
    <row r="198" s="213" customFormat="1" x14ac:dyDescent="0.3"/>
    <row r="199" s="213" customFormat="1" x14ac:dyDescent="0.3"/>
    <row r="200" s="213" customFormat="1" x14ac:dyDescent="0.3"/>
    <row r="201" s="213" customFormat="1" x14ac:dyDescent="0.3"/>
    <row r="202" s="213" customFormat="1" x14ac:dyDescent="0.3"/>
    <row r="203" s="213" customFormat="1" x14ac:dyDescent="0.3"/>
    <row r="204" s="213" customFormat="1" x14ac:dyDescent="0.3"/>
    <row r="205" s="213" customFormat="1" x14ac:dyDescent="0.3"/>
    <row r="206" s="213" customFormat="1" x14ac:dyDescent="0.3"/>
    <row r="207" s="213" customFormat="1" x14ac:dyDescent="0.3"/>
    <row r="208" s="213" customFormat="1" x14ac:dyDescent="0.3"/>
    <row r="209" s="213" customFormat="1" x14ac:dyDescent="0.3"/>
    <row r="210" s="213" customFormat="1" x14ac:dyDescent="0.3"/>
    <row r="211" s="213" customFormat="1" x14ac:dyDescent="0.3"/>
    <row r="212" s="213" customFormat="1" x14ac:dyDescent="0.3"/>
    <row r="213" s="213" customFormat="1" x14ac:dyDescent="0.3"/>
    <row r="214" s="213" customFormat="1" x14ac:dyDescent="0.3"/>
    <row r="215" s="213" customFormat="1" x14ac:dyDescent="0.3"/>
    <row r="216" s="213" customFormat="1" x14ac:dyDescent="0.3"/>
    <row r="217" s="213" customFormat="1" x14ac:dyDescent="0.3"/>
    <row r="218" s="213" customFormat="1" x14ac:dyDescent="0.3"/>
    <row r="219" s="213" customFormat="1" x14ac:dyDescent="0.3"/>
    <row r="220" s="213" customFormat="1" x14ac:dyDescent="0.3"/>
    <row r="221" s="213" customFormat="1" x14ac:dyDescent="0.3"/>
    <row r="222" s="213" customFormat="1" x14ac:dyDescent="0.3"/>
    <row r="223" s="213" customFormat="1" x14ac:dyDescent="0.3"/>
    <row r="224" s="213" customFormat="1" x14ac:dyDescent="0.3"/>
    <row r="225" s="213" customFormat="1" x14ac:dyDescent="0.3"/>
    <row r="226" s="213" customFormat="1" x14ac:dyDescent="0.3"/>
    <row r="227" s="213" customFormat="1" x14ac:dyDescent="0.3"/>
    <row r="228" s="213" customFormat="1" x14ac:dyDescent="0.3"/>
    <row r="229" s="213" customFormat="1" x14ac:dyDescent="0.3"/>
    <row r="230" s="213" customFormat="1" x14ac:dyDescent="0.3"/>
    <row r="231" s="213" customFormat="1" x14ac:dyDescent="0.3"/>
    <row r="232" s="213" customFormat="1" x14ac:dyDescent="0.3"/>
    <row r="233" s="213" customFormat="1" x14ac:dyDescent="0.3"/>
    <row r="234" s="213" customFormat="1" x14ac:dyDescent="0.3"/>
    <row r="235" s="213" customFormat="1" x14ac:dyDescent="0.3"/>
    <row r="236" s="213" customFormat="1" x14ac:dyDescent="0.3"/>
    <row r="237" s="213" customFormat="1" x14ac:dyDescent="0.3"/>
    <row r="238" s="213" customFormat="1" x14ac:dyDescent="0.3"/>
    <row r="239" s="213" customFormat="1" x14ac:dyDescent="0.3"/>
    <row r="240" s="213" customFormat="1" x14ac:dyDescent="0.3"/>
    <row r="241" s="213" customFormat="1" x14ac:dyDescent="0.3"/>
    <row r="242" s="213" customFormat="1" x14ac:dyDescent="0.3"/>
    <row r="243" s="213" customFormat="1" x14ac:dyDescent="0.3"/>
    <row r="244" s="213" customFormat="1" x14ac:dyDescent="0.3"/>
    <row r="245" s="213" customFormat="1" x14ac:dyDescent="0.3"/>
    <row r="246" s="213" customFormat="1" x14ac:dyDescent="0.3"/>
    <row r="247" s="213" customFormat="1" x14ac:dyDescent="0.3"/>
    <row r="248" s="213" customFormat="1" x14ac:dyDescent="0.3"/>
    <row r="249" s="213" customFormat="1" x14ac:dyDescent="0.3"/>
    <row r="250" s="213" customFormat="1" x14ac:dyDescent="0.3"/>
    <row r="251" s="213" customFormat="1" x14ac:dyDescent="0.3"/>
    <row r="252" s="213" customFormat="1" x14ac:dyDescent="0.3"/>
    <row r="253" s="213" customFormat="1" x14ac:dyDescent="0.3"/>
    <row r="254" s="213" customFormat="1" x14ac:dyDescent="0.3"/>
    <row r="255" s="213" customFormat="1" x14ac:dyDescent="0.3"/>
    <row r="256" s="213" customFormat="1" x14ac:dyDescent="0.3"/>
    <row r="257" s="213" customFormat="1" x14ac:dyDescent="0.3"/>
    <row r="258" s="213" customFormat="1" x14ac:dyDescent="0.3"/>
    <row r="259" s="213" customFormat="1" x14ac:dyDescent="0.3"/>
    <row r="260" s="213" customFormat="1" x14ac:dyDescent="0.3"/>
    <row r="261" s="213" customFormat="1" x14ac:dyDescent="0.3"/>
    <row r="262" s="213" customFormat="1" x14ac:dyDescent="0.3"/>
    <row r="263" s="213" customFormat="1" x14ac:dyDescent="0.3"/>
    <row r="264" s="213" customFormat="1" x14ac:dyDescent="0.3"/>
    <row r="265" s="213" customFormat="1" x14ac:dyDescent="0.3"/>
    <row r="266" s="213" customFormat="1" x14ac:dyDescent="0.3"/>
    <row r="267" s="213" customFormat="1" x14ac:dyDescent="0.3"/>
    <row r="268" s="213" customFormat="1" x14ac:dyDescent="0.3"/>
    <row r="269" s="213" customFormat="1" x14ac:dyDescent="0.3"/>
    <row r="270" s="213" customFormat="1" x14ac:dyDescent="0.3"/>
    <row r="271" s="213" customFormat="1" x14ac:dyDescent="0.3"/>
    <row r="272" s="213" customFormat="1" x14ac:dyDescent="0.3"/>
    <row r="273" s="213" customFormat="1" x14ac:dyDescent="0.3"/>
    <row r="274" s="213" customFormat="1" x14ac:dyDescent="0.3"/>
    <row r="275" s="213" customFormat="1" x14ac:dyDescent="0.3"/>
    <row r="276" s="213" customFormat="1" x14ac:dyDescent="0.3"/>
    <row r="277" s="213" customFormat="1" x14ac:dyDescent="0.3"/>
    <row r="278" s="213" customFormat="1" x14ac:dyDescent="0.3"/>
    <row r="279" s="213" customFormat="1" x14ac:dyDescent="0.3"/>
    <row r="280" s="213" customFormat="1" x14ac:dyDescent="0.3"/>
    <row r="281" s="213" customFormat="1" x14ac:dyDescent="0.3"/>
    <row r="282" s="213" customFormat="1" x14ac:dyDescent="0.3"/>
    <row r="283" s="213" customFormat="1" x14ac:dyDescent="0.3"/>
    <row r="284" s="213" customFormat="1" x14ac:dyDescent="0.3"/>
    <row r="285" s="213" customFormat="1" x14ac:dyDescent="0.3"/>
    <row r="286" s="213" customFormat="1" x14ac:dyDescent="0.3"/>
    <row r="287" s="213" customFormat="1" x14ac:dyDescent="0.3"/>
    <row r="288" s="213" customFormat="1" x14ac:dyDescent="0.3"/>
    <row r="289" s="213" customFormat="1" x14ac:dyDescent="0.3"/>
    <row r="290" s="213" customFormat="1" x14ac:dyDescent="0.3"/>
    <row r="291" s="213" customFormat="1" x14ac:dyDescent="0.3"/>
    <row r="292" s="213" customFormat="1" x14ac:dyDescent="0.3"/>
    <row r="293" s="213" customFormat="1" x14ac:dyDescent="0.3"/>
    <row r="294" s="213" customFormat="1" x14ac:dyDescent="0.3"/>
    <row r="295" s="213" customFormat="1" x14ac:dyDescent="0.3"/>
    <row r="296" s="213" customFormat="1" x14ac:dyDescent="0.3"/>
    <row r="297" s="213" customFormat="1" x14ac:dyDescent="0.3"/>
    <row r="298" s="213" customFormat="1" x14ac:dyDescent="0.3"/>
    <row r="299" s="213" customFormat="1" x14ac:dyDescent="0.3"/>
    <row r="300" s="213" customFormat="1" x14ac:dyDescent="0.3"/>
    <row r="301" s="213" customFormat="1" x14ac:dyDescent="0.3"/>
    <row r="302" s="213" customFormat="1" x14ac:dyDescent="0.3"/>
    <row r="303" s="213" customFormat="1" x14ac:dyDescent="0.3"/>
    <row r="304" s="213" customFormat="1" x14ac:dyDescent="0.3"/>
    <row r="305" s="213" customFormat="1" x14ac:dyDescent="0.3"/>
    <row r="306" s="213" customFormat="1" x14ac:dyDescent="0.3"/>
    <row r="307" s="213" customFormat="1" x14ac:dyDescent="0.3"/>
    <row r="308" s="213" customFormat="1" x14ac:dyDescent="0.3"/>
    <row r="309" s="213" customFormat="1" x14ac:dyDescent="0.3"/>
    <row r="310" s="213" customFormat="1" x14ac:dyDescent="0.3"/>
    <row r="311" s="213" customFormat="1" x14ac:dyDescent="0.3"/>
    <row r="312" s="213" customFormat="1" x14ac:dyDescent="0.3"/>
    <row r="313" s="213" customFormat="1" x14ac:dyDescent="0.3"/>
    <row r="314" s="213" customFormat="1" x14ac:dyDescent="0.3"/>
    <row r="315" s="213" customFormat="1" x14ac:dyDescent="0.3"/>
    <row r="316" s="213" customFormat="1" x14ac:dyDescent="0.3"/>
    <row r="317" s="213" customFormat="1" x14ac:dyDescent="0.3"/>
    <row r="318" s="213" customFormat="1" x14ac:dyDescent="0.3"/>
    <row r="319" s="213" customFormat="1" x14ac:dyDescent="0.3"/>
    <row r="320" s="213" customFormat="1" x14ac:dyDescent="0.3"/>
    <row r="321" s="213" customFormat="1" x14ac:dyDescent="0.3"/>
    <row r="322" s="213" customFormat="1" x14ac:dyDescent="0.3"/>
    <row r="323" s="213" customFormat="1" x14ac:dyDescent="0.3"/>
    <row r="324" s="213" customFormat="1" x14ac:dyDescent="0.3"/>
    <row r="325" s="213" customFormat="1" x14ac:dyDescent="0.3"/>
    <row r="326" s="213" customFormat="1" x14ac:dyDescent="0.3"/>
    <row r="327" s="213" customFormat="1" x14ac:dyDescent="0.3"/>
    <row r="328" s="213" customFormat="1" x14ac:dyDescent="0.3"/>
    <row r="329" s="213" customFormat="1" x14ac:dyDescent="0.3"/>
    <row r="330" s="213" customFormat="1" x14ac:dyDescent="0.3"/>
    <row r="331" s="213" customFormat="1" x14ac:dyDescent="0.3"/>
    <row r="332" s="213" customFormat="1" x14ac:dyDescent="0.3"/>
    <row r="333" s="213" customFormat="1" x14ac:dyDescent="0.3"/>
    <row r="334" s="213" customFormat="1" x14ac:dyDescent="0.3"/>
    <row r="335" s="213" customFormat="1" x14ac:dyDescent="0.3"/>
    <row r="336" s="213" customFormat="1" x14ac:dyDescent="0.3"/>
    <row r="337" s="213" customFormat="1" x14ac:dyDescent="0.3"/>
    <row r="338" s="213" customFormat="1" x14ac:dyDescent="0.3"/>
    <row r="339" s="213" customFormat="1" x14ac:dyDescent="0.3"/>
    <row r="340" s="213" customFormat="1" x14ac:dyDescent="0.3"/>
    <row r="341" s="213" customFormat="1" x14ac:dyDescent="0.3"/>
    <row r="342" s="213" customFormat="1" x14ac:dyDescent="0.3"/>
    <row r="343" s="213" customFormat="1" x14ac:dyDescent="0.3"/>
    <row r="344" s="213" customFormat="1" x14ac:dyDescent="0.3"/>
    <row r="345" s="213" customFormat="1" x14ac:dyDescent="0.3"/>
    <row r="346" s="213" customFormat="1" x14ac:dyDescent="0.3"/>
    <row r="347" s="213" customFormat="1" x14ac:dyDescent="0.3"/>
    <row r="348" s="213" customFormat="1" x14ac:dyDescent="0.3"/>
    <row r="349" s="213" customFormat="1" x14ac:dyDescent="0.3"/>
    <row r="350" s="213" customFormat="1" x14ac:dyDescent="0.3"/>
    <row r="351" s="213" customFormat="1" x14ac:dyDescent="0.3"/>
    <row r="352" s="213" customFormat="1" x14ac:dyDescent="0.3"/>
    <row r="353" s="213" customFormat="1" x14ac:dyDescent="0.3"/>
    <row r="354" s="213" customFormat="1" x14ac:dyDescent="0.3"/>
    <row r="355" s="213" customFormat="1" x14ac:dyDescent="0.3"/>
    <row r="356" s="213" customFormat="1" x14ac:dyDescent="0.3"/>
    <row r="357" s="213" customFormat="1" x14ac:dyDescent="0.3"/>
    <row r="358" s="213" customFormat="1" x14ac:dyDescent="0.3"/>
    <row r="359" s="213" customFormat="1" x14ac:dyDescent="0.3"/>
    <row r="360" s="213" customFormat="1" x14ac:dyDescent="0.3"/>
    <row r="361" s="213" customFormat="1" x14ac:dyDescent="0.3"/>
    <row r="362" s="213" customFormat="1" x14ac:dyDescent="0.3"/>
    <row r="363" s="213" customFormat="1" x14ac:dyDescent="0.3"/>
    <row r="364" s="213" customFormat="1" x14ac:dyDescent="0.3"/>
    <row r="365" s="213" customFormat="1" x14ac:dyDescent="0.3"/>
    <row r="366" s="213" customFormat="1" x14ac:dyDescent="0.3"/>
    <row r="367" s="213" customFormat="1" x14ac:dyDescent="0.3"/>
    <row r="368" s="213" customFormat="1" x14ac:dyDescent="0.3"/>
    <row r="369" s="213" customFormat="1" x14ac:dyDescent="0.3"/>
    <row r="370" s="213" customFormat="1" x14ac:dyDescent="0.3"/>
    <row r="371" s="213" customFormat="1" x14ac:dyDescent="0.3"/>
    <row r="372" s="213" customFormat="1" x14ac:dyDescent="0.3"/>
    <row r="373" s="213" customFormat="1" x14ac:dyDescent="0.3"/>
    <row r="374" s="213" customFormat="1" x14ac:dyDescent="0.3"/>
    <row r="375" s="213" customFormat="1" x14ac:dyDescent="0.3"/>
    <row r="376" s="213" customFormat="1" x14ac:dyDescent="0.3"/>
    <row r="377" s="213" customFormat="1" x14ac:dyDescent="0.3"/>
    <row r="378" s="213" customFormat="1" x14ac:dyDescent="0.3"/>
    <row r="379" s="213" customFormat="1" x14ac:dyDescent="0.3"/>
    <row r="380" s="213" customFormat="1" x14ac:dyDescent="0.3"/>
    <row r="381" s="213" customFormat="1" x14ac:dyDescent="0.3"/>
    <row r="382" s="213" customFormat="1" x14ac:dyDescent="0.3"/>
    <row r="383" s="213" customFormat="1" x14ac:dyDescent="0.3"/>
    <row r="384" s="213" customFormat="1" x14ac:dyDescent="0.3"/>
    <row r="385" s="213" customFormat="1" x14ac:dyDescent="0.3"/>
    <row r="386" s="213" customFormat="1" x14ac:dyDescent="0.3"/>
    <row r="387" s="213" customFormat="1" x14ac:dyDescent="0.3"/>
    <row r="388" s="213" customFormat="1" x14ac:dyDescent="0.3"/>
    <row r="389" s="213" customFormat="1" x14ac:dyDescent="0.3"/>
    <row r="390" s="213" customFormat="1" x14ac:dyDescent="0.3"/>
    <row r="391" s="213" customFormat="1" x14ac:dyDescent="0.3"/>
    <row r="392" s="213" customFormat="1" x14ac:dyDescent="0.3"/>
    <row r="393" s="213" customFormat="1" x14ac:dyDescent="0.3"/>
    <row r="394" s="213" customFormat="1" x14ac:dyDescent="0.3"/>
    <row r="395" s="213" customFormat="1" x14ac:dyDescent="0.3"/>
    <row r="396" s="213" customFormat="1" x14ac:dyDescent="0.3"/>
    <row r="397" s="213" customFormat="1" x14ac:dyDescent="0.3"/>
    <row r="398" s="213" customFormat="1" x14ac:dyDescent="0.3"/>
    <row r="399" s="213" customFormat="1" x14ac:dyDescent="0.3"/>
    <row r="400" s="213" customFormat="1" x14ac:dyDescent="0.3"/>
    <row r="401" s="213" customFormat="1" x14ac:dyDescent="0.3"/>
    <row r="402" s="213" customFormat="1" x14ac:dyDescent="0.3"/>
    <row r="403" s="213" customFormat="1" x14ac:dyDescent="0.3"/>
    <row r="404" s="213" customFormat="1" x14ac:dyDescent="0.3"/>
    <row r="405" s="213" customFormat="1" x14ac:dyDescent="0.3"/>
    <row r="406" s="213" customFormat="1" x14ac:dyDescent="0.3"/>
    <row r="407" s="213" customFormat="1" x14ac:dyDescent="0.3"/>
    <row r="408" s="213" customFormat="1" x14ac:dyDescent="0.3"/>
    <row r="409" s="213" customFormat="1" x14ac:dyDescent="0.3"/>
    <row r="410" s="213" customFormat="1" x14ac:dyDescent="0.3"/>
    <row r="411" s="213" customFormat="1" x14ac:dyDescent="0.3"/>
    <row r="412" s="213" customFormat="1" x14ac:dyDescent="0.3"/>
    <row r="413" s="213" customFormat="1" x14ac:dyDescent="0.3"/>
    <row r="414" s="213" customFormat="1" x14ac:dyDescent="0.3"/>
    <row r="415" s="213" customFormat="1" x14ac:dyDescent="0.3"/>
    <row r="416" s="213" customFormat="1" x14ac:dyDescent="0.3"/>
    <row r="417" s="213" customFormat="1" x14ac:dyDescent="0.3"/>
    <row r="418" s="213" customFormat="1" x14ac:dyDescent="0.3"/>
    <row r="419" s="213" customFormat="1" x14ac:dyDescent="0.3"/>
    <row r="420" s="213" customFormat="1" x14ac:dyDescent="0.3"/>
    <row r="421" s="213" customFormat="1" x14ac:dyDescent="0.3"/>
    <row r="422" s="213" customFormat="1" x14ac:dyDescent="0.3"/>
    <row r="423" s="213" customFormat="1" x14ac:dyDescent="0.3"/>
    <row r="424" s="213" customFormat="1" x14ac:dyDescent="0.3"/>
    <row r="425" s="213" customFormat="1" x14ac:dyDescent="0.3"/>
    <row r="426" s="213" customFormat="1" x14ac:dyDescent="0.3"/>
    <row r="427" s="213" customFormat="1" x14ac:dyDescent="0.3"/>
    <row r="428" s="213" customFormat="1" x14ac:dyDescent="0.3"/>
    <row r="429" s="213" customFormat="1" x14ac:dyDescent="0.3"/>
    <row r="430" s="213" customFormat="1" x14ac:dyDescent="0.3"/>
    <row r="431" s="213" customFormat="1" x14ac:dyDescent="0.3"/>
    <row r="432" s="213" customFormat="1" x14ac:dyDescent="0.3"/>
    <row r="433" s="213" customFormat="1" x14ac:dyDescent="0.3"/>
    <row r="434" s="213" customFormat="1" x14ac:dyDescent="0.3"/>
    <row r="435" s="213" customFormat="1" x14ac:dyDescent="0.3"/>
    <row r="436" s="213" customFormat="1" x14ac:dyDescent="0.3"/>
    <row r="437" s="213" customFormat="1" x14ac:dyDescent="0.3"/>
    <row r="438" s="213" customFormat="1" x14ac:dyDescent="0.3"/>
    <row r="439" s="213" customFormat="1" x14ac:dyDescent="0.3"/>
    <row r="440" s="213" customFormat="1" x14ac:dyDescent="0.3"/>
    <row r="441" s="213" customFormat="1" x14ac:dyDescent="0.3"/>
    <row r="442" s="213" customFormat="1" x14ac:dyDescent="0.3"/>
    <row r="443" s="213" customFormat="1" x14ac:dyDescent="0.3"/>
    <row r="444" s="213" customFormat="1" x14ac:dyDescent="0.3"/>
    <row r="445" s="213" customFormat="1" x14ac:dyDescent="0.3"/>
    <row r="446" s="213" customFormat="1" x14ac:dyDescent="0.3"/>
    <row r="447" s="213" customFormat="1" x14ac:dyDescent="0.3"/>
    <row r="448" s="213" customFormat="1" x14ac:dyDescent="0.3"/>
    <row r="449" s="213" customFormat="1" x14ac:dyDescent="0.3"/>
    <row r="450" s="213" customFormat="1" x14ac:dyDescent="0.3"/>
    <row r="451" s="213" customFormat="1" x14ac:dyDescent="0.3"/>
    <row r="452" s="213" customFormat="1" x14ac:dyDescent="0.3"/>
    <row r="453" s="213" customFormat="1" x14ac:dyDescent="0.3"/>
    <row r="454" s="213" customFormat="1" x14ac:dyDescent="0.3"/>
    <row r="455" s="213" customFormat="1" x14ac:dyDescent="0.3"/>
    <row r="456" s="213" customFormat="1" x14ac:dyDescent="0.3"/>
    <row r="457" s="213" customFormat="1" x14ac:dyDescent="0.3"/>
    <row r="458" s="213" customFormat="1" x14ac:dyDescent="0.3"/>
    <row r="459" s="213" customFormat="1" x14ac:dyDescent="0.3"/>
    <row r="460" s="213" customFormat="1" x14ac:dyDescent="0.3"/>
    <row r="461" s="213" customFormat="1" x14ac:dyDescent="0.3"/>
    <row r="462" s="213" customFormat="1" x14ac:dyDescent="0.3"/>
    <row r="463" s="213" customFormat="1" x14ac:dyDescent="0.3"/>
    <row r="464" s="213" customFormat="1" x14ac:dyDescent="0.3"/>
    <row r="465" s="213" customFormat="1" x14ac:dyDescent="0.3"/>
    <row r="466" s="213" customFormat="1" x14ac:dyDescent="0.3"/>
    <row r="467" s="213" customFormat="1" x14ac:dyDescent="0.3"/>
    <row r="468" s="213" customFormat="1" x14ac:dyDescent="0.3"/>
    <row r="469" s="213" customFormat="1" x14ac:dyDescent="0.3"/>
    <row r="470" s="213" customFormat="1" x14ac:dyDescent="0.3"/>
    <row r="471" s="213" customFormat="1" x14ac:dyDescent="0.3"/>
    <row r="472" s="213" customFormat="1" x14ac:dyDescent="0.3"/>
    <row r="473" s="213" customFormat="1" x14ac:dyDescent="0.3"/>
    <row r="474" s="213" customFormat="1" x14ac:dyDescent="0.3"/>
    <row r="475" s="213" customFormat="1" x14ac:dyDescent="0.3"/>
    <row r="476" s="213" customFormat="1" x14ac:dyDescent="0.3"/>
    <row r="477" s="213" customFormat="1" x14ac:dyDescent="0.3"/>
    <row r="478" s="213" customFormat="1" x14ac:dyDescent="0.3"/>
    <row r="479" s="213" customFormat="1" x14ac:dyDescent="0.3"/>
    <row r="480" s="213" customFormat="1" x14ac:dyDescent="0.3"/>
    <row r="481" s="213" customFormat="1" x14ac:dyDescent="0.3"/>
    <row r="482" s="213" customFormat="1" x14ac:dyDescent="0.3"/>
    <row r="483" s="213" customFormat="1" x14ac:dyDescent="0.3"/>
    <row r="484" s="213" customFormat="1" x14ac:dyDescent="0.3"/>
    <row r="485" s="213" customFormat="1" x14ac:dyDescent="0.3"/>
    <row r="486" s="213" customFormat="1" x14ac:dyDescent="0.3"/>
    <row r="487" s="213" customFormat="1" x14ac:dyDescent="0.3"/>
    <row r="488" s="213" customFormat="1" x14ac:dyDescent="0.3"/>
    <row r="489" s="213" customFormat="1" x14ac:dyDescent="0.3"/>
    <row r="490" s="213" customFormat="1" x14ac:dyDescent="0.3"/>
    <row r="491" s="213" customFormat="1" x14ac:dyDescent="0.3"/>
    <row r="492" s="213" customFormat="1" x14ac:dyDescent="0.3"/>
    <row r="493" s="213" customFormat="1" x14ac:dyDescent="0.3"/>
    <row r="494" s="213" customFormat="1" x14ac:dyDescent="0.3"/>
    <row r="495" s="213" customFormat="1" x14ac:dyDescent="0.3"/>
    <row r="496" s="213" customFormat="1" x14ac:dyDescent="0.3"/>
    <row r="497" s="213" customFormat="1" x14ac:dyDescent="0.3"/>
    <row r="498" s="213" customFormat="1" x14ac:dyDescent="0.3"/>
    <row r="499" s="213" customFormat="1" x14ac:dyDescent="0.3"/>
    <row r="500" s="213" customFormat="1" x14ac:dyDescent="0.3"/>
    <row r="501" s="213" customFormat="1" x14ac:dyDescent="0.3"/>
    <row r="502" s="213" customFormat="1" x14ac:dyDescent="0.3"/>
    <row r="503" s="213" customFormat="1" x14ac:dyDescent="0.3"/>
    <row r="504" s="213" customFormat="1" x14ac:dyDescent="0.3"/>
    <row r="505" s="213" customFormat="1" x14ac:dyDescent="0.3"/>
    <row r="506" s="213" customFormat="1" x14ac:dyDescent="0.3"/>
    <row r="507" s="213" customFormat="1" x14ac:dyDescent="0.3"/>
    <row r="508" s="213" customFormat="1" x14ac:dyDescent="0.3"/>
    <row r="509" s="213" customFormat="1" x14ac:dyDescent="0.3"/>
    <row r="510" s="213" customFormat="1" x14ac:dyDescent="0.3"/>
    <row r="511" s="213" customFormat="1" x14ac:dyDescent="0.3"/>
    <row r="512" s="213" customFormat="1" x14ac:dyDescent="0.3"/>
    <row r="513" s="213" customFormat="1" x14ac:dyDescent="0.3"/>
    <row r="514" s="213" customFormat="1" x14ac:dyDescent="0.3"/>
    <row r="515" s="213" customFormat="1" x14ac:dyDescent="0.3"/>
    <row r="516" s="213" customFormat="1" x14ac:dyDescent="0.3"/>
    <row r="517" s="213" customFormat="1" x14ac:dyDescent="0.3"/>
    <row r="518" s="213" customFormat="1" x14ac:dyDescent="0.3"/>
    <row r="519" s="213" customFormat="1" x14ac:dyDescent="0.3"/>
    <row r="520" s="213" customFormat="1" x14ac:dyDescent="0.3"/>
    <row r="521" s="213" customFormat="1" x14ac:dyDescent="0.3"/>
    <row r="522" s="213" customFormat="1" x14ac:dyDescent="0.3"/>
    <row r="523" s="213" customFormat="1" x14ac:dyDescent="0.3"/>
    <row r="524" s="213" customFormat="1" x14ac:dyDescent="0.3"/>
    <row r="525" s="213" customFormat="1" x14ac:dyDescent="0.3"/>
    <row r="526" s="213" customFormat="1" x14ac:dyDescent="0.3"/>
    <row r="527" s="213" customFormat="1" x14ac:dyDescent="0.3"/>
  </sheetData>
  <mergeCells count="1">
    <mergeCell ref="G23:G36"/>
  </mergeCells>
  <conditionalFormatting sqref="D67:E79">
    <cfRule type="expression" dxfId="1" priority="3">
      <formula>D67&lt;0</formula>
    </cfRule>
  </conditionalFormatting>
  <conditionalFormatting sqref="D87:E99">
    <cfRule type="expression" dxfId="0" priority="2">
      <formula>D87&lt;0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workbookViewId="0">
      <selection activeCell="G1" sqref="G1"/>
    </sheetView>
  </sheetViews>
  <sheetFormatPr defaultColWidth="9.109375" defaultRowHeight="14.4" x14ac:dyDescent="0.3"/>
  <cols>
    <col min="1" max="4" width="9.109375" style="1"/>
    <col min="5" max="5" width="20.5546875" style="1" bestFit="1" customWidth="1"/>
    <col min="6" max="6" width="12.33203125" style="1" bestFit="1" customWidth="1"/>
    <col min="7" max="11" width="27.5546875" style="1" customWidth="1"/>
    <col min="12" max="12" width="25.5546875" style="1" customWidth="1"/>
    <col min="13" max="13" width="27.5546875" style="1" customWidth="1"/>
    <col min="14" max="14" width="16.5546875" style="1" customWidth="1"/>
    <col min="15" max="15" width="15.33203125" style="1" bestFit="1" customWidth="1"/>
    <col min="16" max="16" width="14.33203125" style="1" bestFit="1" customWidth="1"/>
    <col min="17" max="16384" width="9.109375" style="1"/>
  </cols>
  <sheetData>
    <row r="1" spans="1:16" s="10" customFormat="1" ht="172.2" customHeight="1" x14ac:dyDescent="0.3">
      <c r="A1" s="7"/>
      <c r="B1" s="7" t="s">
        <v>63</v>
      </c>
      <c r="C1" s="7"/>
      <c r="D1" s="7"/>
      <c r="E1" s="8">
        <f>+'[1]Vállalkozó bemutatása'!$C$3</f>
        <v>0</v>
      </c>
      <c r="F1" s="8">
        <f>+'[1]Vállalkozó bemutatása'!C4</f>
        <v>0</v>
      </c>
      <c r="G1" s="7"/>
      <c r="H1" s="8">
        <f>+'[1]Vállalkozó bemutatása'!$C$6</f>
        <v>0</v>
      </c>
      <c r="I1" s="8" t="str">
        <f>+'[1]Vállalkozó bemutatása'!$C$8&amp;"."&amp;'[1]Vállalkozó bemutatása'!$D$8&amp;"."&amp;'[1]Vállalkozó bemutatása'!$E$8</f>
        <v>..</v>
      </c>
      <c r="J1" s="8">
        <f>+'[1]Vállalkozó bemutatása'!$C$5</f>
        <v>0</v>
      </c>
      <c r="K1" s="8">
        <f>+'[1]Vállalkozó bemutatása'!$C$9</f>
        <v>0</v>
      </c>
      <c r="L1" s="8" t="str">
        <f>CONCATENATE('[1]Vállalkozás bemutatása'!$C$20,",",'[1]Vállalkozás bemutatása'!$E$21,",",'[1]Vállalkozás bemutatása'!$E$22,",",'[1]Vállalkozás bemutatása'!$E$23,",",'[1]Vállalkozás bemutatása'!$E$24,",",'[1]Vállalkozás bemutatása'!$E$25,",",'[1]Vállalkozás bemutatása'!$E$26,",",'[1]Vállalkozás bemutatása'!$E$27,",",'[1]Vállalkozás bemutatása'!$E$28,",",'[1]Vállalkozás bemutatása'!$E$29,",",'[1]Vállalkozás bemutatása'!$E$30,",",'[1]Vállalkozás bemutatása'!$E$31,",",'[1]Vállalkozás bemutatása'!$E$32,",",'[1]Vállalkozás bemutatása'!$E$33,",",'[1]Vállalkozás bemutatása'!$E$34,",",'[1]Vállalkozás bemutatása'!$E$35,",",'[1]Vállalkozás bemutatása'!$E$36,",",'[1]Vállalkozás bemutatása'!$E$37,",",'[1]Vállalkozás bemutatása'!$E$38,",",'[1]Vállalkozás bemutatása'!$E$39,",",'[1]Vállalkozás bemutatása'!$E$40,",",'[1]Vállalkozás bemutatása'!$E$41,",",'[1]Vállalkozás bemutatása'!$E$42,",",'[1]Vállalkozás bemutatása'!$E$43,",",'[1]Vállalkozás bemutatása'!$E$44,",",'[1]Vállalkozás bemutatása'!$E$45,",",'[1]Vállalkozás bemutatása'!$E$46,",",'[1]Vállalkozás bemutatása'!$E$47,",",'[1]Vállalkozás bemutatása'!$E$48,",",'[1]Vállalkozás bemutatása'!$E$49,",",'[1]Vállalkozás bemutatása'!$E$50,",",'[1]Vállalkozás bemutatása'!$E$51,",",'[1]Vállalkozás bemutatása'!$E$52,",",'[1]Vállalkozás bemutatása'!$E$53,",",'[1]Vállalkozás bemutatása'!$E$54,",",'[1]Vállalkozás bemutatása'!$E$55,",",'[1]Vállalkozás bemutatása'!$E$56,",",'[1]Vállalkozás bemutatása'!$E$57)</f>
        <v>,,,,,,,,,,,,,,,,,,,,,,,,,,,,,,,,,,,,,</v>
      </c>
      <c r="M1" s="8" t="str">
        <f>CONCATENATE('[1]Vállalkozás bemutatása'!$C$20,",",'[1]Vállalkozás bemutatása'!$E$21,",",'[1]Vállalkozás bemutatása'!$E$22,",",'[1]Vállalkozás bemutatása'!$E$23,",",'[1]Vállalkozás bemutatása'!$E$24,",",'[1]Vállalkozás bemutatása'!$E$25,",",'[1]Vállalkozás bemutatása'!$E$26,",",'[1]Vállalkozás bemutatása'!$E$27,",",'[1]Vállalkozás bemutatása'!$E$28,",",'[1]Vállalkozás bemutatása'!$E$29,",",'[1]Vállalkozás bemutatása'!$E$30,",",'[1]Vállalkozás bemutatása'!$E$31,",",'[1]Vállalkozás bemutatása'!$E$32,",",'[1]Vállalkozás bemutatása'!$E$33,",",'[1]Vállalkozás bemutatása'!$E$34,",",'[1]Vállalkozás bemutatása'!$E$35,",",'[1]Vállalkozás bemutatása'!$E$36,",",'[1]Vállalkozás bemutatása'!$E$37,",",'[1]Vállalkozás bemutatása'!$E$38,",",'[1]Vállalkozás bemutatása'!$E$39,",",'[1]Vállalkozás bemutatása'!$E$40,",",'[1]Vállalkozás bemutatása'!$E$41,",",'[1]Vállalkozás bemutatása'!$E$42,",",'[1]Vállalkozás bemutatása'!$E$43,",",'[1]Vállalkozás bemutatása'!$E$44,",",'[1]Vállalkozás bemutatása'!$E$45,",",'[1]Vállalkozás bemutatása'!$E$46,",",'[1]Vállalkozás bemutatása'!$E$47,",",'[1]Vállalkozás bemutatása'!$E$48,",",'[1]Vállalkozás bemutatása'!$E$49,",",'[1]Vállalkozás bemutatása'!$E$50,",",'[1]Vállalkozás bemutatása'!$E$51,",",'[1]Vállalkozás bemutatása'!$E$52,",",'[1]Vállalkozás bemutatása'!$E$53,",",'[1]Vállalkozás bemutatása'!$E$54,",",'[1]Vállalkozás bemutatása'!$E$55,",",'[1]Vállalkozás bemutatása'!$E$56,",",'[1]Vállalkozás bemutatása'!$E$57)</f>
        <v>,,,,,,,,,,,,,,,,,,,,,,,,,,,,,,,,,,,,,</v>
      </c>
      <c r="N1" s="8">
        <f>+'[1]Működés jellemzői'!$D$18</f>
        <v>0</v>
      </c>
      <c r="O1" s="9">
        <f>+'[1]Cash-flow 2. év'!$P$6</f>
        <v>0</v>
      </c>
      <c r="P1" s="9">
        <f>+'[1]Cash-flow 2. év'!$P$20</f>
        <v>0</v>
      </c>
    </row>
    <row r="3" spans="1:16" x14ac:dyDescent="0.3">
      <c r="K3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27"/>
  <sheetViews>
    <sheetView workbookViewId="0">
      <selection activeCell="F12" sqref="F12"/>
    </sheetView>
  </sheetViews>
  <sheetFormatPr defaultColWidth="9.109375" defaultRowHeight="14.4" x14ac:dyDescent="0.3"/>
  <cols>
    <col min="1" max="1" width="9.109375" style="1"/>
    <col min="2" max="2" width="11" style="1" bestFit="1" customWidth="1"/>
    <col min="3" max="16384" width="9.109375" style="1"/>
  </cols>
  <sheetData>
    <row r="1" spans="1:2" x14ac:dyDescent="0.3">
      <c r="A1" s="1" t="s">
        <v>21</v>
      </c>
      <c r="B1" s="1">
        <f>+[1]Fedlap!C13</f>
        <v>0</v>
      </c>
    </row>
    <row r="2" spans="1:2" x14ac:dyDescent="0.3">
      <c r="A2" s="1" t="s">
        <v>22</v>
      </c>
      <c r="B2" s="1">
        <f>+[1]Fedlap!C14</f>
        <v>0</v>
      </c>
    </row>
    <row r="3" spans="1:2" x14ac:dyDescent="0.3">
      <c r="A3" s="1" t="s">
        <v>23</v>
      </c>
      <c r="B3" s="1">
        <f>+[1]Fedlap!C15</f>
        <v>0</v>
      </c>
    </row>
    <row r="4" spans="1:2" x14ac:dyDescent="0.3">
      <c r="A4" s="1" t="s">
        <v>24</v>
      </c>
      <c r="B4" s="1" t="str">
        <f>+[1]Fedlap!C16</f>
        <v>..</v>
      </c>
    </row>
    <row r="5" spans="1:2" x14ac:dyDescent="0.3">
      <c r="A5" s="1" t="s">
        <v>25</v>
      </c>
      <c r="B5" s="1">
        <f>+[1]Fedlap!C17</f>
        <v>0</v>
      </c>
    </row>
    <row r="6" spans="1:2" x14ac:dyDescent="0.3">
      <c r="A6" s="1" t="s">
        <v>27</v>
      </c>
      <c r="B6" s="1">
        <f>+[1]Fedlap!C18</f>
        <v>0</v>
      </c>
    </row>
    <row r="7" spans="1:2" x14ac:dyDescent="0.3">
      <c r="A7" s="1" t="s">
        <v>29</v>
      </c>
      <c r="B7" s="1">
        <f>+[1]Fedlap!C19</f>
        <v>0</v>
      </c>
    </row>
    <row r="8" spans="1:2" x14ac:dyDescent="0.3">
      <c r="A8" s="1" t="s">
        <v>32</v>
      </c>
      <c r="B8" s="1">
        <f>+[1]Fedlap!C20</f>
        <v>0</v>
      </c>
    </row>
    <row r="9" spans="1:2" x14ac:dyDescent="0.3">
      <c r="A9" s="1" t="s">
        <v>26</v>
      </c>
      <c r="B9" s="1">
        <f>+[1]Fedlap!C21</f>
        <v>0</v>
      </c>
    </row>
    <row r="10" spans="1:2" x14ac:dyDescent="0.3">
      <c r="A10" s="1" t="s">
        <v>33</v>
      </c>
      <c r="B10" s="1">
        <f>+[1]Fedlap!C22</f>
        <v>0</v>
      </c>
    </row>
    <row r="11" spans="1:2" x14ac:dyDescent="0.3">
      <c r="A11" s="1" t="s">
        <v>35</v>
      </c>
      <c r="B11" s="1">
        <f>+[1]Fedlap!C23</f>
        <v>0</v>
      </c>
    </row>
    <row r="12" spans="1:2" x14ac:dyDescent="0.3">
      <c r="A12" s="1" t="s">
        <v>36</v>
      </c>
      <c r="B12" s="1" t="str">
        <f>+[1]Fedlap!C24</f>
        <v xml:space="preserve">   </v>
      </c>
    </row>
    <row r="13" spans="1:2" x14ac:dyDescent="0.3">
      <c r="A13" s="1" t="s">
        <v>37</v>
      </c>
      <c r="B13" s="1">
        <f>+[1]Fedlap!C25</f>
        <v>0</v>
      </c>
    </row>
    <row r="14" spans="1:2" x14ac:dyDescent="0.3">
      <c r="A14" s="1" t="s">
        <v>38</v>
      </c>
      <c r="B14" s="1" t="str">
        <f>+[1]Fedlap!C26</f>
        <v xml:space="preserve">+36   </v>
      </c>
    </row>
    <row r="15" spans="1:2" x14ac:dyDescent="0.3">
      <c r="A15" s="1" t="s">
        <v>39</v>
      </c>
    </row>
    <row r="16" spans="1:2" x14ac:dyDescent="0.3">
      <c r="A16" s="1" t="s">
        <v>40</v>
      </c>
      <c r="B16" s="1" t="str">
        <f>+[1]Fedlap!$B$36</f>
        <v>5.0</v>
      </c>
    </row>
    <row r="17" spans="1:2" s="2" customFormat="1" x14ac:dyDescent="0.3"/>
    <row r="18" spans="1:2" x14ac:dyDescent="0.3">
      <c r="A18" s="1" t="s">
        <v>41</v>
      </c>
      <c r="B18" s="1">
        <f>+[1]Összefoglalás!$B5</f>
        <v>0</v>
      </c>
    </row>
    <row r="19" spans="1:2" x14ac:dyDescent="0.3">
      <c r="A19" s="1" t="s">
        <v>42</v>
      </c>
      <c r="B19" s="1">
        <f>+[1]Alapfeltételek!$C$3</f>
        <v>0</v>
      </c>
    </row>
    <row r="20" spans="1:2" x14ac:dyDescent="0.3">
      <c r="A20" s="1" t="s">
        <v>43</v>
      </c>
      <c r="B20" s="1">
        <f>+[1]Alapfeltételek!$D$3</f>
        <v>0</v>
      </c>
    </row>
    <row r="21" spans="1:2" x14ac:dyDescent="0.3">
      <c r="A21" s="1" t="s">
        <v>44</v>
      </c>
      <c r="B21" s="1">
        <f>+[1]Alapfeltételek!$E$3</f>
        <v>0</v>
      </c>
    </row>
    <row r="22" spans="1:2" x14ac:dyDescent="0.3">
      <c r="A22" s="1" t="s">
        <v>45</v>
      </c>
      <c r="B22" s="1">
        <f>+[1]Alapfeltételek!$C$5</f>
        <v>0</v>
      </c>
    </row>
    <row r="23" spans="1:2" x14ac:dyDescent="0.3">
      <c r="A23" s="1" t="s">
        <v>46</v>
      </c>
      <c r="B23" s="1">
        <f>+[1]Alapfeltételek!$B$9:$E$9</f>
        <v>0</v>
      </c>
    </row>
    <row r="24" spans="1:2" x14ac:dyDescent="0.3">
      <c r="A24" s="1" t="s">
        <v>47</v>
      </c>
      <c r="B24" s="1">
        <f>+[1]Alapfeltételek!$B$13:$E$13</f>
        <v>0</v>
      </c>
    </row>
    <row r="26" spans="1:2" x14ac:dyDescent="0.3">
      <c r="A26" s="1" t="s">
        <v>48</v>
      </c>
      <c r="B26" s="1">
        <f>+'[1]Vállalkozó bemutatása'!$C3</f>
        <v>0</v>
      </c>
    </row>
    <row r="27" spans="1:2" x14ac:dyDescent="0.3">
      <c r="A27" s="1" t="s">
        <v>49</v>
      </c>
      <c r="B27" s="1">
        <f>+'[1]Vállalkozó bemutatása'!$C4</f>
        <v>0</v>
      </c>
    </row>
    <row r="28" spans="1:2" x14ac:dyDescent="0.3">
      <c r="A28" s="1" t="s">
        <v>50</v>
      </c>
      <c r="B28" s="1">
        <f>+'[1]Vállalkozó bemutatása'!$C5</f>
        <v>0</v>
      </c>
    </row>
    <row r="29" spans="1:2" x14ac:dyDescent="0.3">
      <c r="A29" s="1" t="s">
        <v>51</v>
      </c>
      <c r="B29" s="1">
        <f>+'[1]Vállalkozó bemutatása'!$C6</f>
        <v>0</v>
      </c>
    </row>
    <row r="30" spans="1:2" x14ac:dyDescent="0.3">
      <c r="A30" s="1" t="s">
        <v>52</v>
      </c>
      <c r="B30" s="1">
        <f>+'[1]Vállalkozó bemutatása'!$C$8</f>
        <v>0</v>
      </c>
    </row>
    <row r="31" spans="1:2" x14ac:dyDescent="0.3">
      <c r="A31" s="1" t="s">
        <v>53</v>
      </c>
      <c r="B31" s="1">
        <f>+'[1]Vállalkozó bemutatása'!$D$8</f>
        <v>0</v>
      </c>
    </row>
    <row r="32" spans="1:2" x14ac:dyDescent="0.3">
      <c r="A32" s="1" t="s">
        <v>54</v>
      </c>
      <c r="B32" s="1">
        <f>+'[1]Vállalkozó bemutatása'!$E$8</f>
        <v>0</v>
      </c>
    </row>
    <row r="33" spans="1:2" x14ac:dyDescent="0.3">
      <c r="A33" s="1" t="s">
        <v>55</v>
      </c>
      <c r="B33" s="1">
        <f>+'[1]Vállalkozó bemutatása'!$C$12</f>
        <v>0</v>
      </c>
    </row>
    <row r="34" spans="1:2" x14ac:dyDescent="0.3">
      <c r="A34" s="1" t="s">
        <v>90</v>
      </c>
      <c r="B34" s="1" t="str">
        <f>+'[1]Vállalkozó bemutatása'!$C$14&amp;""&amp;'[1]Vállalkozó bemutatása'!$D$14&amp;""&amp;'[1]Vállalkozó bemutatása'!$E$14</f>
        <v>+36</v>
      </c>
    </row>
    <row r="35" spans="1:2" x14ac:dyDescent="0.3">
      <c r="A35" s="1" t="s">
        <v>91</v>
      </c>
      <c r="B35" s="1">
        <f>+'[1]Vállalkozó bemutatása'!$C$15</f>
        <v>0</v>
      </c>
    </row>
    <row r="36" spans="1:2" x14ac:dyDescent="0.3">
      <c r="A36" s="1" t="s">
        <v>92</v>
      </c>
      <c r="B36" s="1">
        <f>+'[1]Vállalkozó bemutatása'!$C$19</f>
        <v>0</v>
      </c>
    </row>
    <row r="37" spans="1:2" x14ac:dyDescent="0.3">
      <c r="A37" s="1" t="s">
        <v>93</v>
      </c>
      <c r="B37" s="1">
        <f>+'[1]Vállalkozó bemutatása'!$C$22</f>
        <v>0</v>
      </c>
    </row>
    <row r="38" spans="1:2" x14ac:dyDescent="0.3">
      <c r="A38" s="1" t="s">
        <v>94</v>
      </c>
      <c r="B38" s="1">
        <f>+'[1]Vállalkozó bemutatása'!$C$25</f>
        <v>0</v>
      </c>
    </row>
    <row r="39" spans="1:2" s="2" customFormat="1" x14ac:dyDescent="0.3"/>
    <row r="40" spans="1:2" x14ac:dyDescent="0.3">
      <c r="A40" s="1" t="s">
        <v>95</v>
      </c>
      <c r="B40" s="1" t="str">
        <f>+'[1]Vállalkozás bemutatása'!$C$5&amp;"."&amp;'[1]Vállalkozás bemutatása'!$E$5&amp;"."&amp;'[1]Vállalkozás bemutatása'!$F$5</f>
        <v>..</v>
      </c>
    </row>
    <row r="41" spans="1:2" x14ac:dyDescent="0.3">
      <c r="A41" s="1" t="s">
        <v>96</v>
      </c>
      <c r="B41" s="1">
        <f>+'[1]Vállalkozás bemutatása'!$C$6</f>
        <v>0</v>
      </c>
    </row>
    <row r="42" spans="1:2" x14ac:dyDescent="0.3">
      <c r="A42" s="1" t="s">
        <v>97</v>
      </c>
      <c r="B42" s="1">
        <f>+'[1]Vállalkozás bemutatása'!$E7</f>
        <v>0</v>
      </c>
    </row>
    <row r="43" spans="1:2" x14ac:dyDescent="0.3">
      <c r="A43" s="1" t="s">
        <v>98</v>
      </c>
      <c r="B43" s="1">
        <f>+'[1]Vállalkozás bemutatása'!$E8</f>
        <v>0</v>
      </c>
    </row>
    <row r="44" spans="1:2" x14ac:dyDescent="0.3">
      <c r="A44" s="1" t="s">
        <v>99</v>
      </c>
      <c r="B44" s="1">
        <f>+'[1]Vállalkozás bemutatása'!$E9</f>
        <v>0</v>
      </c>
    </row>
    <row r="45" spans="1:2" x14ac:dyDescent="0.3">
      <c r="A45" s="1" t="s">
        <v>100</v>
      </c>
      <c r="B45" s="1">
        <f>+'[1]Vállalkozás bemutatása'!$E10</f>
        <v>0</v>
      </c>
    </row>
    <row r="46" spans="1:2" x14ac:dyDescent="0.3">
      <c r="A46" s="1" t="s">
        <v>101</v>
      </c>
      <c r="B46" s="1">
        <f>+'[1]Vállalkozás bemutatása'!$C$11</f>
        <v>0</v>
      </c>
    </row>
    <row r="47" spans="1:2" x14ac:dyDescent="0.3">
      <c r="A47" s="1" t="s">
        <v>102</v>
      </c>
      <c r="B47" s="1">
        <f>+'[1]Vállalkozás bemutatása'!$C$12</f>
        <v>0</v>
      </c>
    </row>
    <row r="48" spans="1:2" x14ac:dyDescent="0.3">
      <c r="A48" s="1" t="s">
        <v>103</v>
      </c>
      <c r="B48" s="1">
        <f>+'[1]Vállalkozás bemutatása'!$E13</f>
        <v>0</v>
      </c>
    </row>
    <row r="49" spans="1:2" x14ac:dyDescent="0.3">
      <c r="A49" s="1" t="s">
        <v>104</v>
      </c>
      <c r="B49" s="1">
        <f>+'[1]Vállalkozás bemutatása'!$E14</f>
        <v>0</v>
      </c>
    </row>
    <row r="50" spans="1:2" x14ac:dyDescent="0.3">
      <c r="A50" s="1" t="s">
        <v>105</v>
      </c>
      <c r="B50" s="1">
        <f>+'[1]Vállalkozás bemutatása'!$E15</f>
        <v>0</v>
      </c>
    </row>
    <row r="51" spans="1:2" x14ac:dyDescent="0.3">
      <c r="A51" s="1" t="s">
        <v>106</v>
      </c>
      <c r="B51" s="1">
        <f>+'[1]Vállalkozás bemutatása'!$E16</f>
        <v>0</v>
      </c>
    </row>
    <row r="52" spans="1:2" x14ac:dyDescent="0.3">
      <c r="A52" s="1" t="s">
        <v>107</v>
      </c>
      <c r="B52" s="1">
        <f>+'[1]Vállalkozás bemutatása'!$E17</f>
        <v>0</v>
      </c>
    </row>
    <row r="53" spans="1:2" x14ac:dyDescent="0.3">
      <c r="A53" s="1" t="s">
        <v>108</v>
      </c>
      <c r="B53" s="1">
        <f>+'[1]Vállalkozás bemutatása'!$E18</f>
        <v>0</v>
      </c>
    </row>
    <row r="54" spans="1:2" x14ac:dyDescent="0.3">
      <c r="A54" s="1" t="s">
        <v>109</v>
      </c>
      <c r="B54" s="1">
        <f>+'[1]Vállalkozás bemutatása'!$E19</f>
        <v>0</v>
      </c>
    </row>
    <row r="55" spans="1:2" x14ac:dyDescent="0.3">
      <c r="A55" s="1" t="s">
        <v>110</v>
      </c>
      <c r="B55" s="1">
        <f>+'[1]Vállalkozás bemutatása'!$E20</f>
        <v>0</v>
      </c>
    </row>
    <row r="56" spans="1:2" x14ac:dyDescent="0.3">
      <c r="A56" s="1" t="s">
        <v>111</v>
      </c>
      <c r="B56" s="1">
        <f>+'[1]Vállalkozás bemutatása'!$E21</f>
        <v>0</v>
      </c>
    </row>
    <row r="57" spans="1:2" x14ac:dyDescent="0.3">
      <c r="A57" s="1" t="s">
        <v>112</v>
      </c>
      <c r="B57" s="1">
        <f>+'[1]Vállalkozás bemutatása'!$E22</f>
        <v>0</v>
      </c>
    </row>
    <row r="58" spans="1:2" x14ac:dyDescent="0.3">
      <c r="A58" s="1" t="s">
        <v>113</v>
      </c>
      <c r="B58" s="1">
        <f>+'[1]Vállalkozás bemutatása'!$C$20</f>
        <v>0</v>
      </c>
    </row>
    <row r="59" spans="1:2" x14ac:dyDescent="0.3">
      <c r="A59" s="1" t="s">
        <v>114</v>
      </c>
      <c r="B59" s="1">
        <f>+'[1]Vállalkozás bemutatása'!$E21</f>
        <v>0</v>
      </c>
    </row>
    <row r="60" spans="1:2" x14ac:dyDescent="0.3">
      <c r="A60" s="1" t="s">
        <v>115</v>
      </c>
      <c r="B60" s="1">
        <f>+'[1]Vállalkozás bemutatása'!$E22</f>
        <v>0</v>
      </c>
    </row>
    <row r="61" spans="1:2" x14ac:dyDescent="0.3">
      <c r="A61" s="1" t="s">
        <v>116</v>
      </c>
      <c r="B61" s="1">
        <f>+'[1]Vállalkozás bemutatása'!$E23</f>
        <v>0</v>
      </c>
    </row>
    <row r="62" spans="1:2" x14ac:dyDescent="0.3">
      <c r="A62" s="1" t="s">
        <v>117</v>
      </c>
      <c r="B62" s="1">
        <f>+'[1]Vállalkozás bemutatása'!$E24</f>
        <v>0</v>
      </c>
    </row>
    <row r="63" spans="1:2" x14ac:dyDescent="0.3">
      <c r="A63" s="1" t="s">
        <v>118</v>
      </c>
      <c r="B63" s="1">
        <f>+'[1]Vállalkozás bemutatása'!$E25</f>
        <v>0</v>
      </c>
    </row>
    <row r="64" spans="1:2" x14ac:dyDescent="0.3">
      <c r="A64" s="1" t="s">
        <v>119</v>
      </c>
      <c r="B64" s="1">
        <f>+'[1]Vállalkozás bemutatása'!$E26</f>
        <v>0</v>
      </c>
    </row>
    <row r="65" spans="1:2" x14ac:dyDescent="0.3">
      <c r="A65" s="1" t="s">
        <v>120</v>
      </c>
      <c r="B65" s="1">
        <f>+'[1]Vállalkozás bemutatása'!$E27</f>
        <v>0</v>
      </c>
    </row>
    <row r="66" spans="1:2" x14ac:dyDescent="0.3">
      <c r="A66" s="1" t="s">
        <v>121</v>
      </c>
      <c r="B66" s="1">
        <f>+'[1]Vállalkozás bemutatása'!$E28</f>
        <v>0</v>
      </c>
    </row>
    <row r="67" spans="1:2" x14ac:dyDescent="0.3">
      <c r="A67" s="1" t="s">
        <v>122</v>
      </c>
      <c r="B67" s="1">
        <f>+'[1]Vállalkozás bemutatása'!$E29</f>
        <v>0</v>
      </c>
    </row>
    <row r="68" spans="1:2" x14ac:dyDescent="0.3">
      <c r="A68" s="1" t="s">
        <v>123</v>
      </c>
      <c r="B68" s="1">
        <f>+'[1]Vállalkozás bemutatása'!$E30</f>
        <v>0</v>
      </c>
    </row>
    <row r="69" spans="1:2" x14ac:dyDescent="0.3">
      <c r="A69" s="1" t="s">
        <v>124</v>
      </c>
      <c r="B69" s="1">
        <f>+'[1]Vállalkozás bemutatása'!$E31</f>
        <v>0</v>
      </c>
    </row>
    <row r="70" spans="1:2" x14ac:dyDescent="0.3">
      <c r="A70" s="1" t="s">
        <v>125</v>
      </c>
      <c r="B70" s="1">
        <f>+'[1]Vállalkozás bemutatása'!$E32</f>
        <v>0</v>
      </c>
    </row>
    <row r="71" spans="1:2" x14ac:dyDescent="0.3">
      <c r="A71" s="1" t="s">
        <v>126</v>
      </c>
      <c r="B71" s="1">
        <f>+'[1]Vállalkozás bemutatása'!$E33</f>
        <v>0</v>
      </c>
    </row>
    <row r="72" spans="1:2" x14ac:dyDescent="0.3">
      <c r="A72" s="1" t="s">
        <v>127</v>
      </c>
      <c r="B72" s="1">
        <f>+'[1]Vállalkozás bemutatása'!$E34</f>
        <v>0</v>
      </c>
    </row>
    <row r="73" spans="1:2" x14ac:dyDescent="0.3">
      <c r="A73" s="1" t="s">
        <v>128</v>
      </c>
      <c r="B73" s="1">
        <f>+'[1]Vállalkozás bemutatása'!$E35</f>
        <v>0</v>
      </c>
    </row>
    <row r="74" spans="1:2" x14ac:dyDescent="0.3">
      <c r="A74" s="1" t="s">
        <v>129</v>
      </c>
      <c r="B74" s="1">
        <f>+'[1]Vállalkozás bemutatása'!$E36</f>
        <v>0</v>
      </c>
    </row>
    <row r="75" spans="1:2" x14ac:dyDescent="0.3">
      <c r="A75" s="1" t="s">
        <v>130</v>
      </c>
      <c r="B75" s="1">
        <f>+'[1]Vállalkozás bemutatása'!$E37</f>
        <v>0</v>
      </c>
    </row>
    <row r="76" spans="1:2" x14ac:dyDescent="0.3">
      <c r="A76" s="1" t="s">
        <v>131</v>
      </c>
      <c r="B76" s="1">
        <f>+'[1]Vállalkozás bemutatása'!$E38</f>
        <v>0</v>
      </c>
    </row>
    <row r="77" spans="1:2" x14ac:dyDescent="0.3">
      <c r="A77" s="1" t="s">
        <v>132</v>
      </c>
      <c r="B77" s="1">
        <f>+'[1]Vállalkozás bemutatása'!$E39</f>
        <v>0</v>
      </c>
    </row>
    <row r="78" spans="1:2" x14ac:dyDescent="0.3">
      <c r="A78" s="1" t="s">
        <v>133</v>
      </c>
      <c r="B78" s="1">
        <f>+'[1]Vállalkozás bemutatása'!$E40</f>
        <v>0</v>
      </c>
    </row>
    <row r="79" spans="1:2" x14ac:dyDescent="0.3">
      <c r="A79" s="1" t="s">
        <v>134</v>
      </c>
      <c r="B79" s="1">
        <f>+'[1]Vállalkozás bemutatása'!$E41</f>
        <v>0</v>
      </c>
    </row>
    <row r="80" spans="1:2" x14ac:dyDescent="0.3">
      <c r="A80" s="1" t="s">
        <v>135</v>
      </c>
      <c r="B80" s="1">
        <f>+'[1]Vállalkozás bemutatása'!$E42</f>
        <v>0</v>
      </c>
    </row>
    <row r="81" spans="1:2" x14ac:dyDescent="0.3">
      <c r="A81" s="1" t="s">
        <v>136</v>
      </c>
      <c r="B81" s="1">
        <f>+'[1]Vállalkozás bemutatása'!$E43</f>
        <v>0</v>
      </c>
    </row>
    <row r="82" spans="1:2" x14ac:dyDescent="0.3">
      <c r="A82" s="1" t="s">
        <v>137</v>
      </c>
      <c r="B82" s="1">
        <f>+'[1]Vállalkozás bemutatása'!$E44</f>
        <v>0</v>
      </c>
    </row>
    <row r="83" spans="1:2" x14ac:dyDescent="0.3">
      <c r="A83" s="1" t="s">
        <v>138</v>
      </c>
      <c r="B83" s="1">
        <f>+'[1]Vállalkozás bemutatása'!$E45</f>
        <v>0</v>
      </c>
    </row>
    <row r="84" spans="1:2" x14ac:dyDescent="0.3">
      <c r="A84" s="1" t="s">
        <v>139</v>
      </c>
      <c r="B84" s="1">
        <f>+'[1]Vállalkozás bemutatása'!$E46</f>
        <v>0</v>
      </c>
    </row>
    <row r="85" spans="1:2" x14ac:dyDescent="0.3">
      <c r="A85" s="1" t="s">
        <v>140</v>
      </c>
      <c r="B85" s="1">
        <f>+'[1]Vállalkozás bemutatása'!$E47</f>
        <v>0</v>
      </c>
    </row>
    <row r="86" spans="1:2" x14ac:dyDescent="0.3">
      <c r="A86" s="1" t="s">
        <v>141</v>
      </c>
      <c r="B86" s="1">
        <f>+'[1]Vállalkozás bemutatása'!$E48</f>
        <v>0</v>
      </c>
    </row>
    <row r="87" spans="1:2" x14ac:dyDescent="0.3">
      <c r="A87" s="1" t="s">
        <v>142</v>
      </c>
      <c r="B87" s="1">
        <f>+'[1]Vállalkozás bemutatása'!$E49</f>
        <v>0</v>
      </c>
    </row>
    <row r="88" spans="1:2" x14ac:dyDescent="0.3">
      <c r="A88" s="1" t="s">
        <v>143</v>
      </c>
      <c r="B88" s="1">
        <f>+'[1]Vállalkozás bemutatása'!$E50</f>
        <v>0</v>
      </c>
    </row>
    <row r="89" spans="1:2" x14ac:dyDescent="0.3">
      <c r="A89" s="1" t="s">
        <v>144</v>
      </c>
      <c r="B89" s="1">
        <f>+'[1]Vállalkozás bemutatása'!$E51</f>
        <v>0</v>
      </c>
    </row>
    <row r="90" spans="1:2" x14ac:dyDescent="0.3">
      <c r="A90" s="1" t="s">
        <v>145</v>
      </c>
      <c r="B90" s="1">
        <f>+'[1]Vállalkozás bemutatása'!$E52</f>
        <v>0</v>
      </c>
    </row>
    <row r="91" spans="1:2" x14ac:dyDescent="0.3">
      <c r="A91" s="1" t="s">
        <v>146</v>
      </c>
      <c r="B91" s="1">
        <f>+'[1]Vállalkozás bemutatása'!$E53</f>
        <v>0</v>
      </c>
    </row>
    <row r="92" spans="1:2" x14ac:dyDescent="0.3">
      <c r="A92" s="1" t="s">
        <v>147</v>
      </c>
      <c r="B92" s="1">
        <f>+'[1]Vállalkozás bemutatása'!$E54</f>
        <v>0</v>
      </c>
    </row>
    <row r="93" spans="1:2" x14ac:dyDescent="0.3">
      <c r="A93" s="1" t="s">
        <v>148</v>
      </c>
      <c r="B93" s="1">
        <f>+'[1]Vállalkozás bemutatása'!$E55</f>
        <v>0</v>
      </c>
    </row>
    <row r="94" spans="1:2" x14ac:dyDescent="0.3">
      <c r="A94" s="1" t="s">
        <v>149</v>
      </c>
      <c r="B94" s="1">
        <f>+'[1]Vállalkozás bemutatása'!$C$56</f>
        <v>0</v>
      </c>
    </row>
    <row r="95" spans="1:2" x14ac:dyDescent="0.3">
      <c r="A95" s="1" t="s">
        <v>150</v>
      </c>
      <c r="B95" s="1">
        <f>+'[1]Vállalkozás bemutatása'!$C$60</f>
        <v>0</v>
      </c>
    </row>
    <row r="96" spans="1:2" x14ac:dyDescent="0.3">
      <c r="A96" s="1" t="s">
        <v>151</v>
      </c>
      <c r="B96" s="1">
        <f>+'[1]Vállalkozás bemutatása'!$C$63</f>
        <v>0</v>
      </c>
    </row>
    <row r="97" spans="1:2" x14ac:dyDescent="0.3">
      <c r="A97" s="1" t="s">
        <v>152</v>
      </c>
      <c r="B97" s="3">
        <f>+'[1]Vállalkozás bemutatása'!$E$63</f>
        <v>0</v>
      </c>
    </row>
    <row r="98" spans="1:2" x14ac:dyDescent="0.3">
      <c r="A98" s="1" t="s">
        <v>153</v>
      </c>
      <c r="B98" s="4">
        <f>+'[1]Vállalkozás bemutatása'!$F$63</f>
        <v>0</v>
      </c>
    </row>
    <row r="99" spans="1:2" x14ac:dyDescent="0.3">
      <c r="A99" s="1" t="s">
        <v>154</v>
      </c>
      <c r="B99" s="1">
        <f>+'[1]Vállalkozás bemutatása'!$C$64</f>
        <v>0</v>
      </c>
    </row>
    <row r="100" spans="1:2" x14ac:dyDescent="0.3">
      <c r="A100" s="1" t="s">
        <v>155</v>
      </c>
      <c r="B100" s="3" t="str">
        <f>+'[1]Vállalkozás bemutatása'!$C$65</f>
        <v/>
      </c>
    </row>
    <row r="101" spans="1:2" x14ac:dyDescent="0.3">
      <c r="A101" s="1" t="s">
        <v>156</v>
      </c>
      <c r="B101" s="3" t="str">
        <f>+'[1]Vállalkozás bemutatása'!$E$65</f>
        <v/>
      </c>
    </row>
    <row r="102" spans="1:2" x14ac:dyDescent="0.3">
      <c r="A102" s="1" t="s">
        <v>157</v>
      </c>
      <c r="B102" s="1" t="str">
        <f>+'[1]Vállalkozás bemutatása'!$F$65</f>
        <v/>
      </c>
    </row>
    <row r="103" spans="1:2" x14ac:dyDescent="0.3">
      <c r="A103" s="1" t="s">
        <v>158</v>
      </c>
      <c r="B103" s="1" t="str">
        <f>+'[1]Vállalkozás bemutatása'!$C$66</f>
        <v/>
      </c>
    </row>
    <row r="104" spans="1:2" x14ac:dyDescent="0.3">
      <c r="A104" s="1" t="s">
        <v>159</v>
      </c>
      <c r="B104" s="3" t="str">
        <f>+'[1]Vállalkozás bemutatása'!$E$66</f>
        <v/>
      </c>
    </row>
    <row r="105" spans="1:2" x14ac:dyDescent="0.3">
      <c r="A105" s="1" t="s">
        <v>160</v>
      </c>
      <c r="B105" s="1" t="str">
        <f>+'[1]Vállalkozás bemutatása'!$F$66</f>
        <v/>
      </c>
    </row>
    <row r="106" spans="1:2" x14ac:dyDescent="0.3">
      <c r="A106" s="1" t="s">
        <v>161</v>
      </c>
      <c r="B106" s="1" t="str">
        <f>+'[1]Vállalkozás bemutatása'!$C$67</f>
        <v/>
      </c>
    </row>
    <row r="107" spans="1:2" x14ac:dyDescent="0.3">
      <c r="A107" s="1" t="s">
        <v>162</v>
      </c>
      <c r="B107" s="3" t="str">
        <f>+'[1]Vállalkozás bemutatása'!$E$67</f>
        <v/>
      </c>
    </row>
    <row r="108" spans="1:2" x14ac:dyDescent="0.3">
      <c r="A108" s="1" t="s">
        <v>163</v>
      </c>
      <c r="B108" s="3" t="str">
        <f>+'[1]Vállalkozás bemutatása'!$E$67</f>
        <v/>
      </c>
    </row>
    <row r="109" spans="1:2" x14ac:dyDescent="0.3">
      <c r="A109" s="1" t="s">
        <v>164</v>
      </c>
      <c r="B109" s="1" t="str">
        <f>+'[1]Vállalkozás bemutatása'!$F$67</f>
        <v/>
      </c>
    </row>
    <row r="110" spans="1:2" x14ac:dyDescent="0.3">
      <c r="A110" s="1" t="s">
        <v>165</v>
      </c>
      <c r="B110" s="1">
        <f>+'[1]Vállalkozás bemutatása'!$C$74</f>
        <v>0</v>
      </c>
    </row>
    <row r="111" spans="1:2" x14ac:dyDescent="0.3">
      <c r="A111" s="1" t="s">
        <v>166</v>
      </c>
      <c r="B111" s="1">
        <f>+'[1]Vállalkozás bemutatása'!$C$77</f>
        <v>0</v>
      </c>
    </row>
    <row r="112" spans="1:2" x14ac:dyDescent="0.3">
      <c r="A112" s="1" t="s">
        <v>167</v>
      </c>
      <c r="B112" s="1">
        <f>+'[1]Vállalkozás bemutatása'!$C$80</f>
        <v>0</v>
      </c>
    </row>
    <row r="113" spans="1:2" s="2" customFormat="1" x14ac:dyDescent="0.3"/>
    <row r="114" spans="1:2" x14ac:dyDescent="0.3">
      <c r="A114" s="1" t="s">
        <v>168</v>
      </c>
      <c r="B114" s="1">
        <f>+'[1]Működés jellemzői'!$C$4</f>
        <v>0</v>
      </c>
    </row>
    <row r="115" spans="1:2" x14ac:dyDescent="0.3">
      <c r="A115" s="1" t="s">
        <v>169</v>
      </c>
      <c r="B115" s="1">
        <f>+'[1]Működés jellemzői'!$C$8</f>
        <v>0</v>
      </c>
    </row>
    <row r="116" spans="1:2" x14ac:dyDescent="0.3">
      <c r="A116" s="1" t="s">
        <v>170</v>
      </c>
      <c r="B116" s="1">
        <f>+'[1]Működés jellemzői'!$D$11</f>
        <v>0</v>
      </c>
    </row>
    <row r="117" spans="1:2" x14ac:dyDescent="0.3">
      <c r="A117" s="1" t="s">
        <v>171</v>
      </c>
      <c r="B117" s="1">
        <f>+'[1]Működés jellemzői'!$E$11</f>
        <v>0</v>
      </c>
    </row>
    <row r="118" spans="1:2" x14ac:dyDescent="0.3">
      <c r="A118" s="1" t="s">
        <v>172</v>
      </c>
      <c r="B118" s="1">
        <f>+'[1]Működés jellemzői'!$F$11</f>
        <v>0</v>
      </c>
    </row>
    <row r="119" spans="1:2" x14ac:dyDescent="0.3">
      <c r="A119" s="1" t="s">
        <v>173</v>
      </c>
      <c r="B119" s="1">
        <f>+'[1]Működés jellemzői'!D$18</f>
        <v>0</v>
      </c>
    </row>
    <row r="120" spans="1:2" x14ac:dyDescent="0.3">
      <c r="A120" s="1" t="s">
        <v>174</v>
      </c>
      <c r="B120" s="1">
        <f>+'[1]Működés jellemzői'!E$18</f>
        <v>0</v>
      </c>
    </row>
    <row r="121" spans="1:2" x14ac:dyDescent="0.3">
      <c r="A121" s="1" t="s">
        <v>175</v>
      </c>
      <c r="B121" s="1">
        <f>+'[1]Működés jellemzői'!F$18</f>
        <v>0</v>
      </c>
    </row>
    <row r="122" spans="1:2" x14ac:dyDescent="0.3">
      <c r="A122" s="1" t="s">
        <v>176</v>
      </c>
      <c r="B122" s="1">
        <f>+'[1]Működés jellemzői'!G$18</f>
        <v>0</v>
      </c>
    </row>
    <row r="123" spans="1:2" x14ac:dyDescent="0.3">
      <c r="A123" s="1" t="s">
        <v>177</v>
      </c>
      <c r="B123" s="1">
        <f>+'[1]Működés jellemzői'!$C$22</f>
        <v>0</v>
      </c>
    </row>
    <row r="124" spans="1:2" x14ac:dyDescent="0.3">
      <c r="A124" s="1" t="s">
        <v>178</v>
      </c>
      <c r="B124" s="1">
        <f>+'[1]Működés jellemzői'!$C$25</f>
        <v>0</v>
      </c>
    </row>
    <row r="125" spans="1:2" x14ac:dyDescent="0.3">
      <c r="A125" s="1" t="s">
        <v>179</v>
      </c>
      <c r="B125" s="1">
        <f>+'[1]Működés jellemzői'!$C$28</f>
        <v>0</v>
      </c>
    </row>
    <row r="126" spans="1:2" x14ac:dyDescent="0.3">
      <c r="A126" s="1" t="s">
        <v>180</v>
      </c>
      <c r="B126" s="1">
        <f>+'[1]Működés jellemzői'!$C$31</f>
        <v>0</v>
      </c>
    </row>
    <row r="127" spans="1:2" x14ac:dyDescent="0.3">
      <c r="A127" s="1" t="s">
        <v>181</v>
      </c>
      <c r="B127" s="1">
        <f>+'[1]Működés jellemzői'!$C$34</f>
        <v>0</v>
      </c>
    </row>
    <row r="128" spans="1:2" x14ac:dyDescent="0.3">
      <c r="A128" s="1" t="s">
        <v>182</v>
      </c>
      <c r="B128" s="1">
        <f>+'[1]Működés jellemzői'!$G35</f>
        <v>0</v>
      </c>
    </row>
    <row r="129" spans="1:2" x14ac:dyDescent="0.3">
      <c r="A129" s="1" t="s">
        <v>183</v>
      </c>
      <c r="B129" s="1">
        <f>+'[1]Működés jellemzői'!$G36</f>
        <v>0</v>
      </c>
    </row>
    <row r="130" spans="1:2" x14ac:dyDescent="0.3">
      <c r="A130" s="1" t="s">
        <v>184</v>
      </c>
      <c r="B130" s="1">
        <f>+'[1]Működés jellemzői'!$G37</f>
        <v>0</v>
      </c>
    </row>
    <row r="131" spans="1:2" x14ac:dyDescent="0.3">
      <c r="A131" s="1" t="s">
        <v>185</v>
      </c>
      <c r="B131" s="1">
        <f>+'[1]Működés jellemzői'!$G38</f>
        <v>0</v>
      </c>
    </row>
    <row r="132" spans="1:2" x14ac:dyDescent="0.3">
      <c r="A132" s="1" t="s">
        <v>186</v>
      </c>
      <c r="B132" s="1">
        <f>+'[1]Működés jellemzői'!$G39</f>
        <v>0</v>
      </c>
    </row>
    <row r="133" spans="1:2" x14ac:dyDescent="0.3">
      <c r="A133" s="1" t="s">
        <v>187</v>
      </c>
      <c r="B133" s="1">
        <f>+'[1]Működés jellemzői'!$G40</f>
        <v>0</v>
      </c>
    </row>
    <row r="134" spans="1:2" x14ac:dyDescent="0.3">
      <c r="A134" s="1" t="s">
        <v>188</v>
      </c>
      <c r="B134" s="1">
        <f>+'[1]Működés jellemzői'!$G41</f>
        <v>0</v>
      </c>
    </row>
    <row r="135" spans="1:2" x14ac:dyDescent="0.3">
      <c r="A135" s="1" t="s">
        <v>189</v>
      </c>
      <c r="B135" s="1">
        <f>+'[1]Működés jellemzői'!$G42</f>
        <v>0</v>
      </c>
    </row>
    <row r="136" spans="1:2" x14ac:dyDescent="0.3">
      <c r="A136" s="1" t="s">
        <v>190</v>
      </c>
      <c r="B136" s="1">
        <f>+'[1]Működés jellemzői'!$G43</f>
        <v>0</v>
      </c>
    </row>
    <row r="137" spans="1:2" x14ac:dyDescent="0.3">
      <c r="A137" s="1" t="s">
        <v>191</v>
      </c>
      <c r="B137" s="1">
        <f>+'[1]Működés jellemzői'!$G44</f>
        <v>0</v>
      </c>
    </row>
    <row r="138" spans="1:2" x14ac:dyDescent="0.3">
      <c r="A138" s="1" t="s">
        <v>192</v>
      </c>
      <c r="B138" s="1">
        <f>+'[1]Működés jellemzői'!$G45</f>
        <v>0</v>
      </c>
    </row>
    <row r="139" spans="1:2" x14ac:dyDescent="0.3">
      <c r="A139" s="1" t="s">
        <v>193</v>
      </c>
      <c r="B139" s="1">
        <f>+'[1]Működés jellemzői'!$G46</f>
        <v>0</v>
      </c>
    </row>
    <row r="140" spans="1:2" x14ac:dyDescent="0.3">
      <c r="A140" s="1" t="s">
        <v>194</v>
      </c>
      <c r="B140" s="1">
        <f>+'[1]Működés jellemzői'!$G47</f>
        <v>0</v>
      </c>
    </row>
    <row r="141" spans="1:2" x14ac:dyDescent="0.3">
      <c r="A141" s="1" t="s">
        <v>195</v>
      </c>
      <c r="B141" s="1">
        <f>+'[1]Működés jellemzői'!$G48</f>
        <v>0</v>
      </c>
    </row>
    <row r="142" spans="1:2" x14ac:dyDescent="0.3">
      <c r="A142" s="1" t="s">
        <v>196</v>
      </c>
      <c r="B142" s="1">
        <f>+'[1]Működés jellemzői'!$G49</f>
        <v>0</v>
      </c>
    </row>
    <row r="143" spans="1:2" s="2" customFormat="1" x14ac:dyDescent="0.3"/>
    <row r="144" spans="1:2" x14ac:dyDescent="0.3">
      <c r="A144" s="1" t="s">
        <v>197</v>
      </c>
      <c r="B144" s="1">
        <f>+'[1]Bevételi terv'!$B$4</f>
        <v>0</v>
      </c>
    </row>
    <row r="145" spans="1:2" x14ac:dyDescent="0.3">
      <c r="A145" s="1" t="s">
        <v>198</v>
      </c>
      <c r="B145" s="5">
        <f>+'[1]Bevételi terv'!$J$30</f>
        <v>0</v>
      </c>
    </row>
    <row r="146" spans="1:2" x14ac:dyDescent="0.3">
      <c r="A146" s="1" t="s">
        <v>199</v>
      </c>
      <c r="B146" s="5">
        <f>+'[1]Bevételi terv'!$J$32</f>
        <v>0</v>
      </c>
    </row>
    <row r="147" spans="1:2" s="2" customFormat="1" x14ac:dyDescent="0.3">
      <c r="B147" s="6"/>
    </row>
    <row r="148" spans="1:2" x14ac:dyDescent="0.3">
      <c r="A148" s="1" t="s">
        <v>200</v>
      </c>
      <c r="B148" s="1">
        <f>+'[1]Ráfordítási terv'!$B$4:$H$4</f>
        <v>0</v>
      </c>
    </row>
    <row r="149" spans="1:2" x14ac:dyDescent="0.3">
      <c r="A149" s="1" t="s">
        <v>201</v>
      </c>
      <c r="B149" s="1">
        <f>+'[1]Ráfordítási terv'!$B$21:$H$21</f>
        <v>0</v>
      </c>
    </row>
    <row r="150" spans="1:2" x14ac:dyDescent="0.3">
      <c r="A150" s="1" t="s">
        <v>202</v>
      </c>
      <c r="B150" s="1">
        <f>+'[1]Ráfordítási terv'!$E$33</f>
        <v>0</v>
      </c>
    </row>
    <row r="151" spans="1:2" x14ac:dyDescent="0.3">
      <c r="A151" s="1" t="s">
        <v>203</v>
      </c>
      <c r="B151" s="1">
        <f>+'[1]Ráfordítási terv'!$E$41</f>
        <v>0</v>
      </c>
    </row>
    <row r="152" spans="1:2" x14ac:dyDescent="0.3">
      <c r="A152" s="1" t="s">
        <v>204</v>
      </c>
    </row>
    <row r="153" spans="1:2" x14ac:dyDescent="0.3">
      <c r="A153" s="1" t="s">
        <v>205</v>
      </c>
    </row>
    <row r="154" spans="1:2" x14ac:dyDescent="0.3">
      <c r="A154" s="1" t="s">
        <v>206</v>
      </c>
    </row>
    <row r="155" spans="1:2" x14ac:dyDescent="0.3">
      <c r="A155" s="1" t="s">
        <v>207</v>
      </c>
    </row>
    <row r="156" spans="1:2" x14ac:dyDescent="0.3">
      <c r="A156" s="1" t="s">
        <v>208</v>
      </c>
    </row>
    <row r="157" spans="1:2" x14ac:dyDescent="0.3">
      <c r="A157" s="1" t="s">
        <v>209</v>
      </c>
    </row>
    <row r="158" spans="1:2" x14ac:dyDescent="0.3">
      <c r="A158" s="1" t="s">
        <v>210</v>
      </c>
    </row>
    <row r="159" spans="1:2" x14ac:dyDescent="0.3">
      <c r="A159" s="1" t="s">
        <v>211</v>
      </c>
    </row>
    <row r="160" spans="1:2" x14ac:dyDescent="0.3">
      <c r="A160" s="1" t="s">
        <v>212</v>
      </c>
    </row>
    <row r="161" spans="1:1" x14ac:dyDescent="0.3">
      <c r="A161" s="1" t="s">
        <v>213</v>
      </c>
    </row>
    <row r="162" spans="1:1" x14ac:dyDescent="0.3">
      <c r="A162" s="1" t="s">
        <v>214</v>
      </c>
    </row>
    <row r="163" spans="1:1" x14ac:dyDescent="0.3">
      <c r="A163" s="1" t="s">
        <v>215</v>
      </c>
    </row>
    <row r="164" spans="1:1" x14ac:dyDescent="0.3">
      <c r="A164" s="1" t="s">
        <v>216</v>
      </c>
    </row>
    <row r="165" spans="1:1" x14ac:dyDescent="0.3">
      <c r="A165" s="1" t="s">
        <v>217</v>
      </c>
    </row>
    <row r="166" spans="1:1" x14ac:dyDescent="0.3">
      <c r="A166" s="1" t="s">
        <v>218</v>
      </c>
    </row>
    <row r="167" spans="1:1" x14ac:dyDescent="0.3">
      <c r="A167" s="1" t="s">
        <v>219</v>
      </c>
    </row>
    <row r="168" spans="1:1" x14ac:dyDescent="0.3">
      <c r="A168" s="1" t="s">
        <v>220</v>
      </c>
    </row>
    <row r="169" spans="1:1" x14ac:dyDescent="0.3">
      <c r="A169" s="1" t="s">
        <v>221</v>
      </c>
    </row>
    <row r="170" spans="1:1" x14ac:dyDescent="0.3">
      <c r="A170" s="1" t="s">
        <v>222</v>
      </c>
    </row>
    <row r="171" spans="1:1" x14ac:dyDescent="0.3">
      <c r="A171" s="1" t="s">
        <v>223</v>
      </c>
    </row>
    <row r="172" spans="1:1" x14ac:dyDescent="0.3">
      <c r="A172" s="1" t="s">
        <v>224</v>
      </c>
    </row>
    <row r="173" spans="1:1" x14ac:dyDescent="0.3">
      <c r="A173" s="1" t="s">
        <v>225</v>
      </c>
    </row>
    <row r="174" spans="1:1" x14ac:dyDescent="0.3">
      <c r="A174" s="1" t="s">
        <v>226</v>
      </c>
    </row>
    <row r="175" spans="1:1" x14ac:dyDescent="0.3">
      <c r="A175" s="1" t="s">
        <v>227</v>
      </c>
    </row>
    <row r="176" spans="1:1" x14ac:dyDescent="0.3">
      <c r="A176" s="1" t="s">
        <v>228</v>
      </c>
    </row>
    <row r="177" spans="1:1" x14ac:dyDescent="0.3">
      <c r="A177" s="1" t="s">
        <v>229</v>
      </c>
    </row>
    <row r="178" spans="1:1" x14ac:dyDescent="0.3">
      <c r="A178" s="1" t="s">
        <v>230</v>
      </c>
    </row>
    <row r="179" spans="1:1" x14ac:dyDescent="0.3">
      <c r="A179" s="1" t="s">
        <v>231</v>
      </c>
    </row>
    <row r="180" spans="1:1" x14ac:dyDescent="0.3">
      <c r="A180" s="1" t="s">
        <v>232</v>
      </c>
    </row>
    <row r="181" spans="1:1" x14ac:dyDescent="0.3">
      <c r="A181" s="1" t="s">
        <v>233</v>
      </c>
    </row>
    <row r="182" spans="1:1" x14ac:dyDescent="0.3">
      <c r="A182" s="1" t="s">
        <v>234</v>
      </c>
    </row>
    <row r="183" spans="1:1" x14ac:dyDescent="0.3">
      <c r="A183" s="1" t="s">
        <v>235</v>
      </c>
    </row>
    <row r="184" spans="1:1" x14ac:dyDescent="0.3">
      <c r="A184" s="1" t="s">
        <v>236</v>
      </c>
    </row>
    <row r="185" spans="1:1" x14ac:dyDescent="0.3">
      <c r="A185" s="1" t="s">
        <v>237</v>
      </c>
    </row>
    <row r="186" spans="1:1" x14ac:dyDescent="0.3">
      <c r="A186" s="1" t="s">
        <v>238</v>
      </c>
    </row>
    <row r="187" spans="1:1" x14ac:dyDescent="0.3">
      <c r="A187" s="1" t="s">
        <v>239</v>
      </c>
    </row>
    <row r="188" spans="1:1" x14ac:dyDescent="0.3">
      <c r="A188" s="1" t="s">
        <v>240</v>
      </c>
    </row>
    <row r="189" spans="1:1" x14ac:dyDescent="0.3">
      <c r="A189" s="1" t="s">
        <v>241</v>
      </c>
    </row>
    <row r="190" spans="1:1" x14ac:dyDescent="0.3">
      <c r="A190" s="1" t="s">
        <v>242</v>
      </c>
    </row>
    <row r="191" spans="1:1" x14ac:dyDescent="0.3">
      <c r="A191" s="1" t="s">
        <v>243</v>
      </c>
    </row>
    <row r="192" spans="1:1" x14ac:dyDescent="0.3">
      <c r="A192" s="1" t="s">
        <v>244</v>
      </c>
    </row>
    <row r="193" spans="1:1" x14ac:dyDescent="0.3">
      <c r="A193" s="1" t="s">
        <v>245</v>
      </c>
    </row>
    <row r="194" spans="1:1" x14ac:dyDescent="0.3">
      <c r="A194" s="1" t="s">
        <v>246</v>
      </c>
    </row>
    <row r="195" spans="1:1" x14ac:dyDescent="0.3">
      <c r="A195" s="1" t="s">
        <v>247</v>
      </c>
    </row>
    <row r="196" spans="1:1" x14ac:dyDescent="0.3">
      <c r="A196" s="1" t="s">
        <v>248</v>
      </c>
    </row>
    <row r="197" spans="1:1" x14ac:dyDescent="0.3">
      <c r="A197" s="1" t="s">
        <v>249</v>
      </c>
    </row>
    <row r="198" spans="1:1" x14ac:dyDescent="0.3">
      <c r="A198" s="1" t="s">
        <v>250</v>
      </c>
    </row>
    <row r="199" spans="1:1" x14ac:dyDescent="0.3">
      <c r="A199" s="1" t="s">
        <v>251</v>
      </c>
    </row>
    <row r="200" spans="1:1" x14ac:dyDescent="0.3">
      <c r="A200" s="1" t="s">
        <v>252</v>
      </c>
    </row>
    <row r="201" spans="1:1" x14ac:dyDescent="0.3">
      <c r="A201" s="1" t="s">
        <v>253</v>
      </c>
    </row>
    <row r="202" spans="1:1" x14ac:dyDescent="0.3">
      <c r="A202" s="1" t="s">
        <v>254</v>
      </c>
    </row>
    <row r="203" spans="1:1" x14ac:dyDescent="0.3">
      <c r="A203" s="1" t="s">
        <v>255</v>
      </c>
    </row>
    <row r="204" spans="1:1" x14ac:dyDescent="0.3">
      <c r="A204" s="1" t="s">
        <v>256</v>
      </c>
    </row>
    <row r="205" spans="1:1" x14ac:dyDescent="0.3">
      <c r="A205" s="1" t="s">
        <v>257</v>
      </c>
    </row>
    <row r="206" spans="1:1" x14ac:dyDescent="0.3">
      <c r="A206" s="1" t="s">
        <v>258</v>
      </c>
    </row>
    <row r="207" spans="1:1" x14ac:dyDescent="0.3">
      <c r="A207" s="1" t="s">
        <v>259</v>
      </c>
    </row>
    <row r="208" spans="1:1" x14ac:dyDescent="0.3">
      <c r="A208" s="1" t="s">
        <v>260</v>
      </c>
    </row>
    <row r="209" spans="1:1" x14ac:dyDescent="0.3">
      <c r="A209" s="1" t="s">
        <v>261</v>
      </c>
    </row>
    <row r="210" spans="1:1" x14ac:dyDescent="0.3">
      <c r="A210" s="1" t="s">
        <v>262</v>
      </c>
    </row>
    <row r="211" spans="1:1" x14ac:dyDescent="0.3">
      <c r="A211" s="1" t="s">
        <v>263</v>
      </c>
    </row>
    <row r="212" spans="1:1" x14ac:dyDescent="0.3">
      <c r="A212" s="1" t="s">
        <v>264</v>
      </c>
    </row>
    <row r="213" spans="1:1" x14ac:dyDescent="0.3">
      <c r="A213" s="1" t="s">
        <v>265</v>
      </c>
    </row>
    <row r="214" spans="1:1" x14ac:dyDescent="0.3">
      <c r="A214" s="1" t="s">
        <v>266</v>
      </c>
    </row>
    <row r="215" spans="1:1" x14ac:dyDescent="0.3">
      <c r="A215" s="1" t="s">
        <v>267</v>
      </c>
    </row>
    <row r="216" spans="1:1" x14ac:dyDescent="0.3">
      <c r="A216" s="1" t="s">
        <v>268</v>
      </c>
    </row>
    <row r="217" spans="1:1" x14ac:dyDescent="0.3">
      <c r="A217" s="1" t="s">
        <v>269</v>
      </c>
    </row>
    <row r="218" spans="1:1" x14ac:dyDescent="0.3">
      <c r="A218" s="1" t="s">
        <v>270</v>
      </c>
    </row>
    <row r="219" spans="1:1" x14ac:dyDescent="0.3">
      <c r="A219" s="1" t="s">
        <v>271</v>
      </c>
    </row>
    <row r="220" spans="1:1" x14ac:dyDescent="0.3">
      <c r="A220" s="1" t="s">
        <v>272</v>
      </c>
    </row>
    <row r="221" spans="1:1" x14ac:dyDescent="0.3">
      <c r="A221" s="1" t="s">
        <v>273</v>
      </c>
    </row>
    <row r="222" spans="1:1" x14ac:dyDescent="0.3">
      <c r="A222" s="1" t="s">
        <v>274</v>
      </c>
    </row>
    <row r="223" spans="1:1" x14ac:dyDescent="0.3">
      <c r="A223" s="1" t="s">
        <v>275</v>
      </c>
    </row>
    <row r="224" spans="1:1" x14ac:dyDescent="0.3">
      <c r="A224" s="1" t="s">
        <v>276</v>
      </c>
    </row>
    <row r="225" spans="1:1" x14ac:dyDescent="0.3">
      <c r="A225" s="1" t="s">
        <v>277</v>
      </c>
    </row>
    <row r="226" spans="1:1" x14ac:dyDescent="0.3">
      <c r="A226" s="1" t="s">
        <v>278</v>
      </c>
    </row>
    <row r="227" spans="1:1" x14ac:dyDescent="0.3">
      <c r="A227" s="1" t="s">
        <v>279</v>
      </c>
    </row>
    <row r="228" spans="1:1" x14ac:dyDescent="0.3">
      <c r="A228" s="1" t="s">
        <v>280</v>
      </c>
    </row>
    <row r="229" spans="1:1" x14ac:dyDescent="0.3">
      <c r="A229" s="1" t="s">
        <v>281</v>
      </c>
    </row>
    <row r="230" spans="1:1" x14ac:dyDescent="0.3">
      <c r="A230" s="1" t="s">
        <v>282</v>
      </c>
    </row>
    <row r="231" spans="1:1" x14ac:dyDescent="0.3">
      <c r="A231" s="1" t="s">
        <v>283</v>
      </c>
    </row>
    <row r="232" spans="1:1" x14ac:dyDescent="0.3">
      <c r="A232" s="1" t="s">
        <v>284</v>
      </c>
    </row>
    <row r="233" spans="1:1" x14ac:dyDescent="0.3">
      <c r="A233" s="1" t="s">
        <v>285</v>
      </c>
    </row>
    <row r="234" spans="1:1" x14ac:dyDescent="0.3">
      <c r="A234" s="1" t="s">
        <v>286</v>
      </c>
    </row>
    <row r="235" spans="1:1" x14ac:dyDescent="0.3">
      <c r="A235" s="1" t="s">
        <v>287</v>
      </c>
    </row>
    <row r="236" spans="1:1" x14ac:dyDescent="0.3">
      <c r="A236" s="1" t="s">
        <v>288</v>
      </c>
    </row>
    <row r="237" spans="1:1" x14ac:dyDescent="0.3">
      <c r="A237" s="1" t="s">
        <v>289</v>
      </c>
    </row>
    <row r="238" spans="1:1" x14ac:dyDescent="0.3">
      <c r="A238" s="1" t="s">
        <v>290</v>
      </c>
    </row>
    <row r="239" spans="1:1" x14ac:dyDescent="0.3">
      <c r="A239" s="1" t="s">
        <v>291</v>
      </c>
    </row>
    <row r="240" spans="1:1" x14ac:dyDescent="0.3">
      <c r="A240" s="1" t="s">
        <v>292</v>
      </c>
    </row>
    <row r="241" spans="1:1" x14ac:dyDescent="0.3">
      <c r="A241" s="1" t="s">
        <v>293</v>
      </c>
    </row>
    <row r="242" spans="1:1" x14ac:dyDescent="0.3">
      <c r="A242" s="1" t="s">
        <v>294</v>
      </c>
    </row>
    <row r="243" spans="1:1" x14ac:dyDescent="0.3">
      <c r="A243" s="1" t="s">
        <v>295</v>
      </c>
    </row>
    <row r="244" spans="1:1" x14ac:dyDescent="0.3">
      <c r="A244" s="1" t="s">
        <v>296</v>
      </c>
    </row>
    <row r="245" spans="1:1" x14ac:dyDescent="0.3">
      <c r="A245" s="1" t="s">
        <v>297</v>
      </c>
    </row>
    <row r="246" spans="1:1" x14ac:dyDescent="0.3">
      <c r="A246" s="1" t="s">
        <v>298</v>
      </c>
    </row>
    <row r="247" spans="1:1" x14ac:dyDescent="0.3">
      <c r="A247" s="1" t="s">
        <v>299</v>
      </c>
    </row>
    <row r="248" spans="1:1" x14ac:dyDescent="0.3">
      <c r="A248" s="1" t="s">
        <v>300</v>
      </c>
    </row>
    <row r="249" spans="1:1" x14ac:dyDescent="0.3">
      <c r="A249" s="1" t="s">
        <v>301</v>
      </c>
    </row>
    <row r="250" spans="1:1" x14ac:dyDescent="0.3">
      <c r="A250" s="1" t="s">
        <v>302</v>
      </c>
    </row>
    <row r="251" spans="1:1" x14ac:dyDescent="0.3">
      <c r="A251" s="1" t="s">
        <v>303</v>
      </c>
    </row>
    <row r="252" spans="1:1" x14ac:dyDescent="0.3">
      <c r="A252" s="1" t="s">
        <v>304</v>
      </c>
    </row>
    <row r="253" spans="1:1" x14ac:dyDescent="0.3">
      <c r="A253" s="1" t="s">
        <v>305</v>
      </c>
    </row>
    <row r="254" spans="1:1" x14ac:dyDescent="0.3">
      <c r="A254" s="1" t="s">
        <v>306</v>
      </c>
    </row>
    <row r="255" spans="1:1" x14ac:dyDescent="0.3">
      <c r="A255" s="1" t="s">
        <v>307</v>
      </c>
    </row>
    <row r="256" spans="1:1" x14ac:dyDescent="0.3">
      <c r="A256" s="1" t="s">
        <v>308</v>
      </c>
    </row>
    <row r="257" spans="1:1" x14ac:dyDescent="0.3">
      <c r="A257" s="1" t="s">
        <v>309</v>
      </c>
    </row>
    <row r="258" spans="1:1" x14ac:dyDescent="0.3">
      <c r="A258" s="1" t="s">
        <v>310</v>
      </c>
    </row>
    <row r="259" spans="1:1" x14ac:dyDescent="0.3">
      <c r="A259" s="1" t="s">
        <v>311</v>
      </c>
    </row>
    <row r="260" spans="1:1" x14ac:dyDescent="0.3">
      <c r="A260" s="1" t="s">
        <v>312</v>
      </c>
    </row>
    <row r="261" spans="1:1" x14ac:dyDescent="0.3">
      <c r="A261" s="1" t="s">
        <v>313</v>
      </c>
    </row>
    <row r="262" spans="1:1" x14ac:dyDescent="0.3">
      <c r="A262" s="1" t="s">
        <v>314</v>
      </c>
    </row>
    <row r="263" spans="1:1" x14ac:dyDescent="0.3">
      <c r="A263" s="1" t="s">
        <v>315</v>
      </c>
    </row>
    <row r="264" spans="1:1" x14ac:dyDescent="0.3">
      <c r="A264" s="1" t="s">
        <v>316</v>
      </c>
    </row>
    <row r="265" spans="1:1" x14ac:dyDescent="0.3">
      <c r="A265" s="1" t="s">
        <v>317</v>
      </c>
    </row>
    <row r="266" spans="1:1" x14ac:dyDescent="0.3">
      <c r="A266" s="1" t="s">
        <v>318</v>
      </c>
    </row>
    <row r="267" spans="1:1" x14ac:dyDescent="0.3">
      <c r="A267" s="1" t="s">
        <v>319</v>
      </c>
    </row>
    <row r="268" spans="1:1" x14ac:dyDescent="0.3">
      <c r="A268" s="1" t="s">
        <v>320</v>
      </c>
    </row>
    <row r="269" spans="1:1" x14ac:dyDescent="0.3">
      <c r="A269" s="1" t="s">
        <v>321</v>
      </c>
    </row>
    <row r="270" spans="1:1" x14ac:dyDescent="0.3">
      <c r="A270" s="1" t="s">
        <v>322</v>
      </c>
    </row>
    <row r="271" spans="1:1" x14ac:dyDescent="0.3">
      <c r="A271" s="1" t="s">
        <v>323</v>
      </c>
    </row>
    <row r="272" spans="1:1" x14ac:dyDescent="0.3">
      <c r="A272" s="1" t="s">
        <v>324</v>
      </c>
    </row>
    <row r="273" spans="1:1" x14ac:dyDescent="0.3">
      <c r="A273" s="1" t="s">
        <v>325</v>
      </c>
    </row>
    <row r="274" spans="1:1" x14ac:dyDescent="0.3">
      <c r="A274" s="1" t="s">
        <v>326</v>
      </c>
    </row>
    <row r="275" spans="1:1" x14ac:dyDescent="0.3">
      <c r="A275" s="1" t="s">
        <v>327</v>
      </c>
    </row>
    <row r="276" spans="1:1" x14ac:dyDescent="0.3">
      <c r="A276" s="1" t="s">
        <v>328</v>
      </c>
    </row>
    <row r="277" spans="1:1" x14ac:dyDescent="0.3">
      <c r="A277" s="1" t="s">
        <v>329</v>
      </c>
    </row>
    <row r="278" spans="1:1" x14ac:dyDescent="0.3">
      <c r="A278" s="1" t="s">
        <v>330</v>
      </c>
    </row>
    <row r="279" spans="1:1" x14ac:dyDescent="0.3">
      <c r="A279" s="1" t="s">
        <v>331</v>
      </c>
    </row>
    <row r="280" spans="1:1" x14ac:dyDescent="0.3">
      <c r="A280" s="1" t="s">
        <v>332</v>
      </c>
    </row>
    <row r="281" spans="1:1" x14ac:dyDescent="0.3">
      <c r="A281" s="1" t="s">
        <v>333</v>
      </c>
    </row>
    <row r="282" spans="1:1" x14ac:dyDescent="0.3">
      <c r="A282" s="1" t="s">
        <v>334</v>
      </c>
    </row>
    <row r="283" spans="1:1" x14ac:dyDescent="0.3">
      <c r="A283" s="1" t="s">
        <v>335</v>
      </c>
    </row>
    <row r="284" spans="1:1" x14ac:dyDescent="0.3">
      <c r="A284" s="1" t="s">
        <v>336</v>
      </c>
    </row>
    <row r="285" spans="1:1" x14ac:dyDescent="0.3">
      <c r="A285" s="1" t="s">
        <v>337</v>
      </c>
    </row>
    <row r="286" spans="1:1" x14ac:dyDescent="0.3">
      <c r="A286" s="1" t="s">
        <v>338</v>
      </c>
    </row>
    <row r="287" spans="1:1" x14ac:dyDescent="0.3">
      <c r="A287" s="1" t="s">
        <v>339</v>
      </c>
    </row>
    <row r="288" spans="1:1" x14ac:dyDescent="0.3">
      <c r="A288" s="1" t="s">
        <v>340</v>
      </c>
    </row>
    <row r="289" spans="1:1" x14ac:dyDescent="0.3">
      <c r="A289" s="1" t="s">
        <v>341</v>
      </c>
    </row>
    <row r="290" spans="1:1" x14ac:dyDescent="0.3">
      <c r="A290" s="1" t="s">
        <v>342</v>
      </c>
    </row>
    <row r="291" spans="1:1" x14ac:dyDescent="0.3">
      <c r="A291" s="1" t="s">
        <v>343</v>
      </c>
    </row>
    <row r="292" spans="1:1" x14ac:dyDescent="0.3">
      <c r="A292" s="1" t="s">
        <v>344</v>
      </c>
    </row>
    <row r="293" spans="1:1" x14ac:dyDescent="0.3">
      <c r="A293" s="1" t="s">
        <v>345</v>
      </c>
    </row>
    <row r="294" spans="1:1" x14ac:dyDescent="0.3">
      <c r="A294" s="1" t="s">
        <v>346</v>
      </c>
    </row>
    <row r="295" spans="1:1" x14ac:dyDescent="0.3">
      <c r="A295" s="1" t="s">
        <v>347</v>
      </c>
    </row>
    <row r="296" spans="1:1" x14ac:dyDescent="0.3">
      <c r="A296" s="1" t="s">
        <v>348</v>
      </c>
    </row>
    <row r="297" spans="1:1" x14ac:dyDescent="0.3">
      <c r="A297" s="1" t="s">
        <v>349</v>
      </c>
    </row>
    <row r="298" spans="1:1" x14ac:dyDescent="0.3">
      <c r="A298" s="1" t="s">
        <v>350</v>
      </c>
    </row>
    <row r="299" spans="1:1" x14ac:dyDescent="0.3">
      <c r="A299" s="1" t="s">
        <v>351</v>
      </c>
    </row>
    <row r="300" spans="1:1" x14ac:dyDescent="0.3">
      <c r="A300" s="1" t="s">
        <v>352</v>
      </c>
    </row>
    <row r="301" spans="1:1" x14ac:dyDescent="0.3">
      <c r="A301" s="1" t="s">
        <v>353</v>
      </c>
    </row>
    <row r="302" spans="1:1" x14ac:dyDescent="0.3">
      <c r="A302" s="1" t="s">
        <v>354</v>
      </c>
    </row>
    <row r="303" spans="1:1" x14ac:dyDescent="0.3">
      <c r="A303" s="1" t="s">
        <v>355</v>
      </c>
    </row>
    <row r="304" spans="1:1" x14ac:dyDescent="0.3">
      <c r="A304" s="1" t="s">
        <v>356</v>
      </c>
    </row>
    <row r="305" spans="1:1" x14ac:dyDescent="0.3">
      <c r="A305" s="1" t="s">
        <v>357</v>
      </c>
    </row>
    <row r="306" spans="1:1" x14ac:dyDescent="0.3">
      <c r="A306" s="1" t="s">
        <v>358</v>
      </c>
    </row>
    <row r="307" spans="1:1" x14ac:dyDescent="0.3">
      <c r="A307" s="1" t="s">
        <v>359</v>
      </c>
    </row>
    <row r="308" spans="1:1" x14ac:dyDescent="0.3">
      <c r="A308" s="1" t="s">
        <v>360</v>
      </c>
    </row>
    <row r="309" spans="1:1" x14ac:dyDescent="0.3">
      <c r="A309" s="1" t="s">
        <v>361</v>
      </c>
    </row>
    <row r="310" spans="1:1" x14ac:dyDescent="0.3">
      <c r="A310" s="1" t="s">
        <v>362</v>
      </c>
    </row>
    <row r="311" spans="1:1" x14ac:dyDescent="0.3">
      <c r="A311" s="1" t="s">
        <v>363</v>
      </c>
    </row>
    <row r="312" spans="1:1" x14ac:dyDescent="0.3">
      <c r="A312" s="1" t="s">
        <v>364</v>
      </c>
    </row>
    <row r="313" spans="1:1" x14ac:dyDescent="0.3">
      <c r="A313" s="1" t="s">
        <v>365</v>
      </c>
    </row>
    <row r="314" spans="1:1" x14ac:dyDescent="0.3">
      <c r="A314" s="1" t="s">
        <v>366</v>
      </c>
    </row>
    <row r="315" spans="1:1" x14ac:dyDescent="0.3">
      <c r="A315" s="1" t="s">
        <v>367</v>
      </c>
    </row>
    <row r="316" spans="1:1" x14ac:dyDescent="0.3">
      <c r="A316" s="1" t="s">
        <v>368</v>
      </c>
    </row>
    <row r="317" spans="1:1" x14ac:dyDescent="0.3">
      <c r="A317" s="1" t="s">
        <v>369</v>
      </c>
    </row>
    <row r="318" spans="1:1" x14ac:dyDescent="0.3">
      <c r="A318" s="1" t="s">
        <v>370</v>
      </c>
    </row>
    <row r="319" spans="1:1" x14ac:dyDescent="0.3">
      <c r="A319" s="1" t="s">
        <v>371</v>
      </c>
    </row>
    <row r="320" spans="1:1" x14ac:dyDescent="0.3">
      <c r="A320" s="1" t="s">
        <v>372</v>
      </c>
    </row>
    <row r="321" spans="1:1" x14ac:dyDescent="0.3">
      <c r="A321" s="1" t="s">
        <v>373</v>
      </c>
    </row>
    <row r="322" spans="1:1" x14ac:dyDescent="0.3">
      <c r="A322" s="1" t="s">
        <v>374</v>
      </c>
    </row>
    <row r="323" spans="1:1" x14ac:dyDescent="0.3">
      <c r="A323" s="1" t="s">
        <v>375</v>
      </c>
    </row>
    <row r="324" spans="1:1" x14ac:dyDescent="0.3">
      <c r="A324" s="1" t="s">
        <v>376</v>
      </c>
    </row>
    <row r="325" spans="1:1" x14ac:dyDescent="0.3">
      <c r="A325" s="1" t="s">
        <v>377</v>
      </c>
    </row>
    <row r="326" spans="1:1" x14ac:dyDescent="0.3">
      <c r="A326" s="1" t="s">
        <v>378</v>
      </c>
    </row>
    <row r="327" spans="1:1" x14ac:dyDescent="0.3">
      <c r="A327" s="1" t="s">
        <v>379</v>
      </c>
    </row>
    <row r="328" spans="1:1" x14ac:dyDescent="0.3">
      <c r="A328" s="1" t="s">
        <v>380</v>
      </c>
    </row>
    <row r="329" spans="1:1" x14ac:dyDescent="0.3">
      <c r="A329" s="1" t="s">
        <v>381</v>
      </c>
    </row>
    <row r="330" spans="1:1" x14ac:dyDescent="0.3">
      <c r="A330" s="1" t="s">
        <v>382</v>
      </c>
    </row>
    <row r="331" spans="1:1" x14ac:dyDescent="0.3">
      <c r="A331" s="1" t="s">
        <v>383</v>
      </c>
    </row>
    <row r="332" spans="1:1" x14ac:dyDescent="0.3">
      <c r="A332" s="1" t="s">
        <v>384</v>
      </c>
    </row>
    <row r="333" spans="1:1" x14ac:dyDescent="0.3">
      <c r="A333" s="1" t="s">
        <v>385</v>
      </c>
    </row>
    <row r="334" spans="1:1" x14ac:dyDescent="0.3">
      <c r="A334" s="1" t="s">
        <v>386</v>
      </c>
    </row>
    <row r="335" spans="1:1" x14ac:dyDescent="0.3">
      <c r="A335" s="1" t="s">
        <v>387</v>
      </c>
    </row>
    <row r="336" spans="1:1" x14ac:dyDescent="0.3">
      <c r="A336" s="1" t="s">
        <v>388</v>
      </c>
    </row>
    <row r="337" spans="1:1" x14ac:dyDescent="0.3">
      <c r="A337" s="1" t="s">
        <v>389</v>
      </c>
    </row>
    <row r="338" spans="1:1" x14ac:dyDescent="0.3">
      <c r="A338" s="1" t="s">
        <v>390</v>
      </c>
    </row>
    <row r="339" spans="1:1" x14ac:dyDescent="0.3">
      <c r="A339" s="1" t="s">
        <v>391</v>
      </c>
    </row>
    <row r="340" spans="1:1" x14ac:dyDescent="0.3">
      <c r="A340" s="1" t="s">
        <v>392</v>
      </c>
    </row>
    <row r="341" spans="1:1" x14ac:dyDescent="0.3">
      <c r="A341" s="1" t="s">
        <v>393</v>
      </c>
    </row>
    <row r="342" spans="1:1" x14ac:dyDescent="0.3">
      <c r="A342" s="1" t="s">
        <v>394</v>
      </c>
    </row>
    <row r="343" spans="1:1" x14ac:dyDescent="0.3">
      <c r="A343" s="1" t="s">
        <v>395</v>
      </c>
    </row>
    <row r="344" spans="1:1" x14ac:dyDescent="0.3">
      <c r="A344" s="1" t="s">
        <v>396</v>
      </c>
    </row>
    <row r="345" spans="1:1" x14ac:dyDescent="0.3">
      <c r="A345" s="1" t="s">
        <v>397</v>
      </c>
    </row>
    <row r="346" spans="1:1" x14ac:dyDescent="0.3">
      <c r="A346" s="1" t="s">
        <v>398</v>
      </c>
    </row>
    <row r="347" spans="1:1" x14ac:dyDescent="0.3">
      <c r="A347" s="1" t="s">
        <v>399</v>
      </c>
    </row>
    <row r="348" spans="1:1" x14ac:dyDescent="0.3">
      <c r="A348" s="1" t="s">
        <v>400</v>
      </c>
    </row>
    <row r="349" spans="1:1" x14ac:dyDescent="0.3">
      <c r="A349" s="1" t="s">
        <v>401</v>
      </c>
    </row>
    <row r="350" spans="1:1" x14ac:dyDescent="0.3">
      <c r="A350" s="1" t="s">
        <v>402</v>
      </c>
    </row>
    <row r="351" spans="1:1" x14ac:dyDescent="0.3">
      <c r="A351" s="1" t="s">
        <v>403</v>
      </c>
    </row>
    <row r="352" spans="1:1" x14ac:dyDescent="0.3">
      <c r="A352" s="1" t="s">
        <v>404</v>
      </c>
    </row>
    <row r="353" spans="1:1" x14ac:dyDescent="0.3">
      <c r="A353" s="1" t="s">
        <v>405</v>
      </c>
    </row>
    <row r="354" spans="1:1" x14ac:dyDescent="0.3">
      <c r="A354" s="1" t="s">
        <v>406</v>
      </c>
    </row>
    <row r="355" spans="1:1" x14ac:dyDescent="0.3">
      <c r="A355" s="1" t="s">
        <v>407</v>
      </c>
    </row>
    <row r="356" spans="1:1" x14ac:dyDescent="0.3">
      <c r="A356" s="1" t="s">
        <v>408</v>
      </c>
    </row>
    <row r="357" spans="1:1" x14ac:dyDescent="0.3">
      <c r="A357" s="1" t="s">
        <v>409</v>
      </c>
    </row>
    <row r="358" spans="1:1" x14ac:dyDescent="0.3">
      <c r="A358" s="1" t="s">
        <v>410</v>
      </c>
    </row>
    <row r="359" spans="1:1" x14ac:dyDescent="0.3">
      <c r="A359" s="1" t="s">
        <v>411</v>
      </c>
    </row>
    <row r="360" spans="1:1" x14ac:dyDescent="0.3">
      <c r="A360" s="1" t="s">
        <v>412</v>
      </c>
    </row>
    <row r="361" spans="1:1" x14ac:dyDescent="0.3">
      <c r="A361" s="1" t="s">
        <v>413</v>
      </c>
    </row>
    <row r="362" spans="1:1" x14ac:dyDescent="0.3">
      <c r="A362" s="1" t="s">
        <v>414</v>
      </c>
    </row>
    <row r="363" spans="1:1" x14ac:dyDescent="0.3">
      <c r="A363" s="1" t="s">
        <v>415</v>
      </c>
    </row>
    <row r="364" spans="1:1" x14ac:dyDescent="0.3">
      <c r="A364" s="1" t="s">
        <v>416</v>
      </c>
    </row>
    <row r="365" spans="1:1" x14ac:dyDescent="0.3">
      <c r="A365" s="1" t="s">
        <v>417</v>
      </c>
    </row>
    <row r="366" spans="1:1" x14ac:dyDescent="0.3">
      <c r="A366" s="1" t="s">
        <v>418</v>
      </c>
    </row>
    <row r="367" spans="1:1" x14ac:dyDescent="0.3">
      <c r="A367" s="1" t="s">
        <v>419</v>
      </c>
    </row>
    <row r="368" spans="1:1" x14ac:dyDescent="0.3">
      <c r="A368" s="1" t="s">
        <v>420</v>
      </c>
    </row>
    <row r="369" spans="1:1" x14ac:dyDescent="0.3">
      <c r="A369" s="1" t="s">
        <v>421</v>
      </c>
    </row>
    <row r="370" spans="1:1" x14ac:dyDescent="0.3">
      <c r="A370" s="1" t="s">
        <v>422</v>
      </c>
    </row>
    <row r="371" spans="1:1" x14ac:dyDescent="0.3">
      <c r="A371" s="1" t="s">
        <v>423</v>
      </c>
    </row>
    <row r="372" spans="1:1" x14ac:dyDescent="0.3">
      <c r="A372" s="1" t="s">
        <v>424</v>
      </c>
    </row>
    <row r="373" spans="1:1" x14ac:dyDescent="0.3">
      <c r="A373" s="1" t="s">
        <v>425</v>
      </c>
    </row>
    <row r="374" spans="1:1" x14ac:dyDescent="0.3">
      <c r="A374" s="1" t="s">
        <v>426</v>
      </c>
    </row>
    <row r="375" spans="1:1" x14ac:dyDescent="0.3">
      <c r="A375" s="1" t="s">
        <v>427</v>
      </c>
    </row>
    <row r="376" spans="1:1" x14ac:dyDescent="0.3">
      <c r="A376" s="1" t="s">
        <v>428</v>
      </c>
    </row>
    <row r="377" spans="1:1" x14ac:dyDescent="0.3">
      <c r="A377" s="1" t="s">
        <v>429</v>
      </c>
    </row>
    <row r="378" spans="1:1" x14ac:dyDescent="0.3">
      <c r="A378" s="1" t="s">
        <v>430</v>
      </c>
    </row>
    <row r="379" spans="1:1" x14ac:dyDescent="0.3">
      <c r="A379" s="1" t="s">
        <v>431</v>
      </c>
    </row>
    <row r="380" spans="1:1" x14ac:dyDescent="0.3">
      <c r="A380" s="1" t="s">
        <v>432</v>
      </c>
    </row>
    <row r="381" spans="1:1" x14ac:dyDescent="0.3">
      <c r="A381" s="1" t="s">
        <v>433</v>
      </c>
    </row>
    <row r="382" spans="1:1" x14ac:dyDescent="0.3">
      <c r="A382" s="1" t="s">
        <v>434</v>
      </c>
    </row>
    <row r="383" spans="1:1" x14ac:dyDescent="0.3">
      <c r="A383" s="1" t="s">
        <v>435</v>
      </c>
    </row>
    <row r="384" spans="1:1" x14ac:dyDescent="0.3">
      <c r="A384" s="1" t="s">
        <v>436</v>
      </c>
    </row>
    <row r="385" spans="1:1" x14ac:dyDescent="0.3">
      <c r="A385" s="1" t="s">
        <v>437</v>
      </c>
    </row>
    <row r="386" spans="1:1" x14ac:dyDescent="0.3">
      <c r="A386" s="1" t="s">
        <v>438</v>
      </c>
    </row>
    <row r="387" spans="1:1" x14ac:dyDescent="0.3">
      <c r="A387" s="1" t="s">
        <v>439</v>
      </c>
    </row>
    <row r="388" spans="1:1" x14ac:dyDescent="0.3">
      <c r="A388" s="1" t="s">
        <v>440</v>
      </c>
    </row>
    <row r="389" spans="1:1" x14ac:dyDescent="0.3">
      <c r="A389" s="1" t="s">
        <v>441</v>
      </c>
    </row>
    <row r="390" spans="1:1" x14ac:dyDescent="0.3">
      <c r="A390" s="1" t="s">
        <v>442</v>
      </c>
    </row>
    <row r="391" spans="1:1" x14ac:dyDescent="0.3">
      <c r="A391" s="1" t="s">
        <v>443</v>
      </c>
    </row>
    <row r="392" spans="1:1" x14ac:dyDescent="0.3">
      <c r="A392" s="1" t="s">
        <v>444</v>
      </c>
    </row>
    <row r="393" spans="1:1" x14ac:dyDescent="0.3">
      <c r="A393" s="1" t="s">
        <v>445</v>
      </c>
    </row>
    <row r="394" spans="1:1" x14ac:dyDescent="0.3">
      <c r="A394" s="1" t="s">
        <v>446</v>
      </c>
    </row>
    <row r="395" spans="1:1" x14ac:dyDescent="0.3">
      <c r="A395" s="1" t="s">
        <v>447</v>
      </c>
    </row>
    <row r="396" spans="1:1" x14ac:dyDescent="0.3">
      <c r="A396" s="1" t="s">
        <v>448</v>
      </c>
    </row>
    <row r="397" spans="1:1" x14ac:dyDescent="0.3">
      <c r="A397" s="1" t="s">
        <v>449</v>
      </c>
    </row>
    <row r="398" spans="1:1" x14ac:dyDescent="0.3">
      <c r="A398" s="1" t="s">
        <v>450</v>
      </c>
    </row>
    <row r="399" spans="1:1" x14ac:dyDescent="0.3">
      <c r="A399" s="1" t="s">
        <v>451</v>
      </c>
    </row>
    <row r="400" spans="1:1" x14ac:dyDescent="0.3">
      <c r="A400" s="1" t="s">
        <v>452</v>
      </c>
    </row>
    <row r="401" spans="1:1" x14ac:dyDescent="0.3">
      <c r="A401" s="1" t="s">
        <v>453</v>
      </c>
    </row>
    <row r="402" spans="1:1" x14ac:dyDescent="0.3">
      <c r="A402" s="1" t="s">
        <v>454</v>
      </c>
    </row>
    <row r="403" spans="1:1" x14ac:dyDescent="0.3">
      <c r="A403" s="1" t="s">
        <v>455</v>
      </c>
    </row>
    <row r="404" spans="1:1" x14ac:dyDescent="0.3">
      <c r="A404" s="1" t="s">
        <v>456</v>
      </c>
    </row>
    <row r="405" spans="1:1" x14ac:dyDescent="0.3">
      <c r="A405" s="1" t="s">
        <v>457</v>
      </c>
    </row>
    <row r="406" spans="1:1" x14ac:dyDescent="0.3">
      <c r="A406" s="1" t="s">
        <v>458</v>
      </c>
    </row>
    <row r="407" spans="1:1" x14ac:dyDescent="0.3">
      <c r="A407" s="1" t="s">
        <v>459</v>
      </c>
    </row>
    <row r="408" spans="1:1" x14ac:dyDescent="0.3">
      <c r="A408" s="1" t="s">
        <v>460</v>
      </c>
    </row>
    <row r="409" spans="1:1" x14ac:dyDescent="0.3">
      <c r="A409" s="1" t="s">
        <v>461</v>
      </c>
    </row>
    <row r="410" spans="1:1" x14ac:dyDescent="0.3">
      <c r="A410" s="1" t="s">
        <v>462</v>
      </c>
    </row>
    <row r="411" spans="1:1" x14ac:dyDescent="0.3">
      <c r="A411" s="1" t="s">
        <v>463</v>
      </c>
    </row>
    <row r="412" spans="1:1" x14ac:dyDescent="0.3">
      <c r="A412" s="1" t="s">
        <v>464</v>
      </c>
    </row>
    <row r="413" spans="1:1" x14ac:dyDescent="0.3">
      <c r="A413" s="1" t="s">
        <v>465</v>
      </c>
    </row>
    <row r="414" spans="1:1" x14ac:dyDescent="0.3">
      <c r="A414" s="1" t="s">
        <v>466</v>
      </c>
    </row>
    <row r="415" spans="1:1" x14ac:dyDescent="0.3">
      <c r="A415" s="1" t="s">
        <v>467</v>
      </c>
    </row>
    <row r="416" spans="1:1" x14ac:dyDescent="0.3">
      <c r="A416" s="1" t="s">
        <v>468</v>
      </c>
    </row>
    <row r="417" spans="1:1" x14ac:dyDescent="0.3">
      <c r="A417" s="1" t="s">
        <v>469</v>
      </c>
    </row>
    <row r="418" spans="1:1" x14ac:dyDescent="0.3">
      <c r="A418" s="1" t="s">
        <v>470</v>
      </c>
    </row>
    <row r="419" spans="1:1" x14ac:dyDescent="0.3">
      <c r="A419" s="1" t="s">
        <v>471</v>
      </c>
    </row>
    <row r="420" spans="1:1" x14ac:dyDescent="0.3">
      <c r="A420" s="1" t="s">
        <v>472</v>
      </c>
    </row>
    <row r="421" spans="1:1" x14ac:dyDescent="0.3">
      <c r="A421" s="1" t="s">
        <v>473</v>
      </c>
    </row>
    <row r="422" spans="1:1" x14ac:dyDescent="0.3">
      <c r="A422" s="1" t="s">
        <v>474</v>
      </c>
    </row>
    <row r="423" spans="1:1" x14ac:dyDescent="0.3">
      <c r="A423" s="1" t="s">
        <v>475</v>
      </c>
    </row>
    <row r="424" spans="1:1" x14ac:dyDescent="0.3">
      <c r="A424" s="1" t="s">
        <v>476</v>
      </c>
    </row>
    <row r="425" spans="1:1" x14ac:dyDescent="0.3">
      <c r="A425" s="1" t="s">
        <v>477</v>
      </c>
    </row>
    <row r="426" spans="1:1" x14ac:dyDescent="0.3">
      <c r="A426" s="1" t="s">
        <v>478</v>
      </c>
    </row>
    <row r="427" spans="1:1" x14ac:dyDescent="0.3">
      <c r="A427" s="1" t="s">
        <v>479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kontroll</vt:lpstr>
      <vt:lpstr>MÁK adatok</vt:lpstr>
      <vt:lpstr>copypaste-irtáshoz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2019-05-20T12:06:14Z</cp:lastPrinted>
  <dcterms:created xsi:type="dcterms:W3CDTF">2019-05-18T12:49:31Z</dcterms:created>
  <dcterms:modified xsi:type="dcterms:W3CDTF">2019-05-21T21:08:41Z</dcterms:modified>
</cp:coreProperties>
</file>